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02-D.1.4.4. VYTÁPĚNÍ" sheetId="1" r:id="rId1"/>
  </sheets>
  <definedNames>
    <definedName name="_xlnm.Print_Area" localSheetId="0">'02-D.1.4.4. VYTÁPĚNÍ'!$A$1:$I$255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1" i="1" l="1"/>
  <c r="H244" i="1" l="1"/>
  <c r="F244" i="1"/>
  <c r="F243" i="1"/>
  <c r="F242" i="1"/>
  <c r="F241" i="1"/>
  <c r="F236" i="1" s="1"/>
  <c r="H236" i="1" s="1"/>
  <c r="F240" i="1"/>
  <c r="F239" i="1"/>
  <c r="F238" i="1"/>
  <c r="F235" i="1"/>
  <c r="F234" i="1"/>
  <c r="F233" i="1"/>
  <c r="F227" i="1" s="1"/>
  <c r="H227" i="1" s="1"/>
  <c r="F232" i="1"/>
  <c r="F231" i="1"/>
  <c r="F230" i="1"/>
  <c r="F226" i="1"/>
  <c r="F225" i="1"/>
  <c r="F224" i="1"/>
  <c r="F219" i="1" s="1"/>
  <c r="H219" i="1" s="1"/>
  <c r="F223" i="1"/>
  <c r="F222" i="1"/>
  <c r="F221" i="1"/>
  <c r="F218" i="1"/>
  <c r="F217" i="1"/>
  <c r="F216" i="1"/>
  <c r="F211" i="1" s="1"/>
  <c r="H211" i="1" s="1"/>
  <c r="F215" i="1"/>
  <c r="F214" i="1"/>
  <c r="F213" i="1"/>
  <c r="F210" i="1"/>
  <c r="F209" i="1"/>
  <c r="F208" i="1"/>
  <c r="F202" i="1" s="1"/>
  <c r="H202" i="1" s="1"/>
  <c r="F207" i="1"/>
  <c r="F206" i="1"/>
  <c r="F205" i="1"/>
  <c r="F201" i="1"/>
  <c r="F200" i="1"/>
  <c r="F199" i="1"/>
  <c r="F194" i="1" s="1"/>
  <c r="H194" i="1" s="1"/>
  <c r="F198" i="1"/>
  <c r="F197" i="1"/>
  <c r="F196" i="1"/>
  <c r="F193" i="1"/>
  <c r="F192" i="1"/>
  <c r="F191" i="1"/>
  <c r="F185" i="1" s="1"/>
  <c r="H185" i="1" s="1"/>
  <c r="F190" i="1"/>
  <c r="F189" i="1"/>
  <c r="F188" i="1"/>
  <c r="F184" i="1"/>
  <c r="F183" i="1"/>
  <c r="F182" i="1"/>
  <c r="F176" i="1" s="1"/>
  <c r="H176" i="1" s="1"/>
  <c r="F181" i="1"/>
  <c r="F180" i="1"/>
  <c r="F179" i="1"/>
  <c r="F175" i="1"/>
  <c r="F174" i="1"/>
  <c r="F173" i="1"/>
  <c r="F168" i="1" s="1"/>
  <c r="H168" i="1" s="1"/>
  <c r="F172" i="1"/>
  <c r="F171" i="1"/>
  <c r="F170" i="1"/>
  <c r="F167" i="1"/>
  <c r="F166" i="1"/>
  <c r="F165" i="1"/>
  <c r="F159" i="1" s="1"/>
  <c r="H159" i="1" s="1"/>
  <c r="F164" i="1"/>
  <c r="F163" i="1"/>
  <c r="F162" i="1"/>
  <c r="F158" i="1"/>
  <c r="F157" i="1"/>
  <c r="F156" i="1"/>
  <c r="F150" i="1" s="1"/>
  <c r="H150" i="1" s="1"/>
  <c r="F155" i="1"/>
  <c r="F154" i="1"/>
  <c r="F153" i="1"/>
  <c r="F146" i="1"/>
  <c r="H146" i="1" s="1"/>
  <c r="H145" i="1"/>
  <c r="H143" i="1"/>
  <c r="F143" i="1"/>
  <c r="H140" i="1"/>
  <c r="H139" i="1"/>
  <c r="H138" i="1"/>
  <c r="F136" i="1"/>
  <c r="H134" i="1"/>
  <c r="F134" i="1"/>
  <c r="F133" i="1"/>
  <c r="F132" i="1"/>
  <c r="F131" i="1"/>
  <c r="F125" i="1" s="1"/>
  <c r="H125" i="1" s="1"/>
  <c r="F130" i="1"/>
  <c r="F129" i="1"/>
  <c r="F128" i="1"/>
  <c r="F124" i="1"/>
  <c r="F122" i="1"/>
  <c r="H122" i="1" s="1"/>
  <c r="F121" i="1"/>
  <c r="F120" i="1"/>
  <c r="F119" i="1"/>
  <c r="F118" i="1"/>
  <c r="F117" i="1"/>
  <c r="F116" i="1"/>
  <c r="F113" i="1"/>
  <c r="H113" i="1" s="1"/>
  <c r="F112" i="1"/>
  <c r="F111" i="1" s="1"/>
  <c r="H111" i="1" s="1"/>
  <c r="F110" i="1"/>
  <c r="F109" i="1"/>
  <c r="F108" i="1"/>
  <c r="F107" i="1"/>
  <c r="F106" i="1"/>
  <c r="F105" i="1"/>
  <c r="F102" i="1" s="1"/>
  <c r="H102" i="1" s="1"/>
  <c r="F101" i="1"/>
  <c r="F100" i="1"/>
  <c r="F99" i="1"/>
  <c r="F98" i="1"/>
  <c r="F97" i="1"/>
  <c r="F96" i="1"/>
  <c r="F93" i="1" s="1"/>
  <c r="H93" i="1" s="1"/>
  <c r="F92" i="1"/>
  <c r="F91" i="1"/>
  <c r="F90" i="1"/>
  <c r="F89" i="1"/>
  <c r="F88" i="1"/>
  <c r="F87" i="1"/>
  <c r="F84" i="1" s="1"/>
  <c r="H84" i="1" s="1"/>
  <c r="F83" i="1"/>
  <c r="F82" i="1"/>
  <c r="F81" i="1"/>
  <c r="F80" i="1"/>
  <c r="F79" i="1"/>
  <c r="F78" i="1"/>
  <c r="F75" i="1" s="1"/>
  <c r="H75" i="1" s="1"/>
  <c r="F74" i="1"/>
  <c r="F73" i="1"/>
  <c r="F72" i="1"/>
  <c r="F71" i="1"/>
  <c r="F70" i="1"/>
  <c r="F69" i="1"/>
  <c r="F66" i="1" s="1"/>
  <c r="H66" i="1" s="1"/>
  <c r="F65" i="1"/>
  <c r="F64" i="1"/>
  <c r="F63" i="1"/>
  <c r="F62" i="1"/>
  <c r="F61" i="1"/>
  <c r="F60" i="1"/>
  <c r="F57" i="1" s="1"/>
  <c r="H57" i="1" s="1"/>
  <c r="H53" i="1"/>
  <c r="F53" i="1"/>
  <c r="H52" i="1"/>
  <c r="H48" i="1"/>
  <c r="F48" i="1"/>
  <c r="F44" i="1"/>
  <c r="H44" i="1" s="1"/>
  <c r="H43" i="1"/>
  <c r="H38" i="1"/>
  <c r="F38" i="1"/>
  <c r="H30" i="1"/>
  <c r="F30" i="1"/>
  <c r="F29" i="1"/>
  <c r="F28" i="1"/>
  <c r="H28" i="1" s="1"/>
  <c r="F26" i="1"/>
  <c r="F25" i="1"/>
  <c r="F24" i="1"/>
  <c r="F23" i="1"/>
  <c r="F22" i="1"/>
  <c r="F21" i="1"/>
  <c r="F19" i="1"/>
  <c r="H19" i="1" s="1"/>
  <c r="H14" i="1"/>
  <c r="F14" i="1"/>
  <c r="F13" i="1"/>
  <c r="F15" i="1" s="1"/>
  <c r="H15" i="1" s="1"/>
  <c r="H12" i="1"/>
  <c r="F12" i="1"/>
  <c r="F10" i="1"/>
  <c r="H47" i="1" l="1"/>
  <c r="H149" i="1"/>
  <c r="H18" i="1"/>
  <c r="H56" i="1"/>
  <c r="H13" i="1"/>
  <c r="G10" i="1" s="1"/>
  <c r="H10" i="1" s="1"/>
  <c r="H9" i="1" s="1"/>
  <c r="H8" i="1" s="1"/>
  <c r="H17" i="1" l="1"/>
  <c r="H247" i="1" s="1"/>
  <c r="H249" i="1" s="1"/>
</calcChain>
</file>

<file path=xl/sharedStrings.xml><?xml version="1.0" encoding="utf-8"?>
<sst xmlns="http://schemas.openxmlformats.org/spreadsheetml/2006/main" count="402" uniqueCount="180">
  <si>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</si>
  <si>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</si>
  <si>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</si>
  <si>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</si>
  <si>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</si>
  <si>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</si>
  <si>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</si>
  <si>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</si>
  <si>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</si>
  <si>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</si>
  <si>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</si>
  <si>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</si>
  <si>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</si>
  <si>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</si>
  <si>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</si>
  <si>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</si>
  <si>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</si>
  <si>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</si>
  <si>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</si>
  <si>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kus</t>
  </si>
  <si>
    <t xml:space="preserve">CS ÚRS/TEO 2020 01 </t>
  </si>
  <si>
    <t>%</t>
  </si>
  <si>
    <t>HZS</t>
  </si>
  <si>
    <t>hod</t>
  </si>
  <si>
    <t>sada</t>
  </si>
  <si>
    <t>m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</si>
  <si>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</si>
  <si>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</si>
  <si>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</si>
  <si>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</si>
  <si>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</si>
  <si>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</si>
  <si>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</si>
  <si>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CS ÚRS 2020 01</t>
  </si>
  <si>
    <t>HZS2211</t>
  </si>
  <si>
    <t>Hodinová zúčtovací sazba instalatér</t>
  </si>
  <si>
    <t>" Bezpečnostní štítky pro označení armatur, ventilů, druhu média, směru proudění, apod. "</t>
  </si>
  <si>
    <t>HSV</t>
  </si>
  <si>
    <t>Práce a dodávky HSV</t>
  </si>
  <si>
    <t>9</t>
  </si>
  <si>
    <t>997</t>
  </si>
  <si>
    <t>997999901 SPC</t>
  </si>
  <si>
    <t>Náklady spojené s odvozem a uložením suti - směsný stavební odpad (ŽB, PB, kámen, keramika, PVC, … )</t>
  </si>
  <si>
    <t>t</t>
  </si>
  <si>
    <t>" Likvidace vybouraného materiálu - konzoly otopných těles"</t>
  </si>
  <si>
    <t>1a</t>
  </si>
  <si>
    <t>1b</t>
  </si>
  <si>
    <t>" - Odvoz suti a vybouraných hmot na skládku nebo meziskládku do 1 km se složením "</t>
  </si>
  <si>
    <t>1c</t>
  </si>
  <si>
    <t>" - Příplatek k odvozu suti a vybouraných hmot na skládku ZKD 1 km přes 1 km - uvažována skládka ve vzdálenosti do 10 km "</t>
  </si>
  <si>
    <t>1d</t>
  </si>
  <si>
    <t>" - Poplatek za uložení na skládce (skládkovné) stavebního odpadu směsného kód odpadu 17 09 04 "</t>
  </si>
  <si>
    <t>Ústřední vytápění - Potrubí</t>
  </si>
  <si>
    <t>733223101 SPC</t>
  </si>
  <si>
    <t xml:space="preserve">D+M Potrubí ocelové DN 10 + TI tl. 9 mm - Specifikace dle PD </t>
  </si>
  <si>
    <t>" Součástí izolační pouzdra z PE v tl. 9 mm. Pozdro na podélném a příčném spoji přilepeno chloroprenovým kaučukovým lepidlem, popř. obaleno plastovou páskou. Izolace v celé délce potrubí včetně kolen a odboček. "</t>
  </si>
  <si>
    <t>" V ceně veškeré příslušenství, tvarovky,kotvící prvky a spojovací materiál, výměra včetně ztratného "</t>
  </si>
  <si>
    <t>Zkouška těsnosti potrubí ocelové závitové do DN 40</t>
  </si>
  <si>
    <t>733999101 SPC</t>
  </si>
  <si>
    <t>Odstranění stávajících rozvodů vytápění - Specifikace dle PD</t>
  </si>
  <si>
    <t>" Stavební práce a dodávky spojené s provedením funkčního celku 733 "</t>
  </si>
  <si>
    <t>" Zednická výpomoc, doplňkové práce, kompletace, zřízení prostupů, zapravení prostupů, armatury a příslušenství apod."</t>
  </si>
  <si>
    <t>Ústřední vytápění - Armatury</t>
  </si>
  <si>
    <t>731</t>
  </si>
  <si>
    <t>734999901 SPC</t>
  </si>
  <si>
    <t>" Demontáž stávajících armatur u otopných těles, jejich kontrola, zpětná montáž popř. výměna za nové vč. dodávky. "</t>
  </si>
  <si>
    <t>" Uvažované armatury pro 1 otopné těleso - termostatický regulační ventil, uzavírací a regulační ventil, apod. "</t>
  </si>
  <si>
    <t>" V ceně přesun hmot a suti, případné kotevná prvky a veškeré příslušenství (materiál) a práce související s demontáží a zpětnou montáží armatur. "</t>
  </si>
  <si>
    <t>Ústřední vytápění - Otopná tělesa</t>
  </si>
  <si>
    <t>Demontáž otopného tělesa litinového článkového</t>
  </si>
  <si>
    <t>m2</t>
  </si>
  <si>
    <t xml:space="preserve">CS ÚRS 2020 01 </t>
  </si>
  <si>
    <r>
      <t>" Demontáž stávajících litinových článkových otopných těles před úpravou nátěru</t>
    </r>
    <r>
      <rPr>
        <sz val="8"/>
        <color indexed="12"/>
        <rFont val="Arial CE"/>
        <family val="2"/>
        <charset val="238"/>
      </rPr>
      <t xml:space="preserve"> " </t>
    </r>
  </si>
  <si>
    <t>Odpojení a připojení otopného tělesa litinového po nátěru</t>
  </si>
  <si>
    <t>Zkoušky těsnosti otopných těles litinových článkových vodou</t>
  </si>
  <si>
    <r>
      <t>" Zkoušky těsnosti otopných těles</t>
    </r>
    <r>
      <rPr>
        <sz val="8"/>
        <color indexed="12"/>
        <rFont val="Arial CE"/>
        <family val="2"/>
        <charset val="238"/>
      </rPr>
      <t xml:space="preserve"> " </t>
    </r>
  </si>
  <si>
    <t>Montáž otopného tělesa litinového článkového</t>
  </si>
  <si>
    <r>
      <t xml:space="preserve">" Montáž otopných těles po nátěru </t>
    </r>
    <r>
      <rPr>
        <sz val="8"/>
        <color indexed="12"/>
        <rFont val="Arial CE"/>
        <family val="2"/>
        <charset val="238"/>
      </rPr>
      <t xml:space="preserve">" </t>
    </r>
  </si>
  <si>
    <t>Vyzkoušení otopných těles litinových po opravě tlakem</t>
  </si>
  <si>
    <r>
      <t>" Zkouška otopných těles po provedení nového nátěru</t>
    </r>
    <r>
      <rPr>
        <sz val="8"/>
        <color indexed="12"/>
        <rFont val="Arial CE"/>
        <family val="2"/>
        <charset val="238"/>
      </rPr>
      <t xml:space="preserve"> " </t>
    </r>
  </si>
  <si>
    <t>Vyčištění otopných těles litinových proplachem vodou</t>
  </si>
  <si>
    <r>
      <t>" Vyčištění otopných těles proplachem</t>
    </r>
    <r>
      <rPr>
        <sz val="8"/>
        <color indexed="12"/>
        <rFont val="Arial CE"/>
        <family val="2"/>
        <charset val="238"/>
      </rPr>
      <t xml:space="preserve"> " </t>
    </r>
  </si>
  <si>
    <t>Odvzdušnění otopných těles</t>
  </si>
  <si>
    <t>Napuštění vody do otopných těles</t>
  </si>
  <si>
    <r>
      <t>" Napuštění vody do těles</t>
    </r>
    <r>
      <rPr>
        <sz val="8"/>
        <color indexed="12"/>
        <rFont val="Arial CE"/>
        <family val="2"/>
        <charset val="238"/>
      </rPr>
      <t xml:space="preserve"> " </t>
    </r>
  </si>
  <si>
    <t>Demontáž konzoly nebo držáku otopných těles, registrů nebo konvektorů do odpadu</t>
  </si>
  <si>
    <t>Vypuštění vody z otopných těles</t>
  </si>
  <si>
    <r>
      <t>" Vypouštění vody z demontovaných otopných těles</t>
    </r>
    <r>
      <rPr>
        <sz val="8"/>
        <color indexed="12"/>
        <rFont val="Arial CE"/>
        <family val="2"/>
        <charset val="238"/>
      </rPr>
      <t xml:space="preserve"> " </t>
    </r>
  </si>
  <si>
    <t>Přesun otopných těles v rámci objektu po demontáži + před zpětnou montáží - Specifikace dle PD</t>
  </si>
  <si>
    <t>" Přesun otopných těles objektem před obnovou nátěru a po provedení nátěru. "</t>
  </si>
  <si>
    <t>" V ceně přesun - vodorovný a svislý - otopných těles na místo určení (venek, určená místnost) z důvodu obnovy povrchové úpravy otopných těles + zpětný přesun na místo montáže vč. případného uskladnění. "</t>
  </si>
  <si>
    <t>735901101 SPC</t>
  </si>
  <si>
    <t xml:space="preserve">Zkoušky provozní dilatační </t>
  </si>
  <si>
    <t>735901102 SPC</t>
  </si>
  <si>
    <t xml:space="preserve">Zkoušky provozní topná </t>
  </si>
  <si>
    <t>735901103 SPC</t>
  </si>
  <si>
    <t xml:space="preserve">Zaregulování, vyvážení, seřízení a vyregulování otopného systému </t>
  </si>
  <si>
    <t>735999991 SPC</t>
  </si>
  <si>
    <t>D+M Bezpečnostní štítky pro označení zařízení UT  - Specifikace dle PD</t>
  </si>
  <si>
    <t>" Stavební práce a dodávky spojené s provedením funkčního celku 735 "</t>
  </si>
  <si>
    <t xml:space="preserve">" Doplňkové práce, kompletace, zřízení prostupů, zapravení prostupů, příslušenství apod." </t>
  </si>
  <si>
    <t>Dokončovací práce - Nátěry</t>
  </si>
  <si>
    <t>783</t>
  </si>
  <si>
    <t>Odrezivění článkových otopných těles před provedením nátěru</t>
  </si>
  <si>
    <r>
      <t>" Odrezivění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</si>
  <si>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Odmaštění článkových otopných těles ředidlovým odmašťovačem před provedením nátěru</t>
  </si>
  <si>
    <r>
      <t>" Odmaštění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</si>
  <si>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Odmaštění vodou ředitelným odmašťovačem potrubí DN do 50 mm</t>
  </si>
  <si>
    <r>
      <t>" Odmaštění stávajícího stoupacího potrubí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</si>
  <si>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Ometení článkových otopných těles před provedením nátěru</t>
  </si>
  <si>
    <r>
      <t>" Ometení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</si>
  <si>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Odstranění nátěrů z článkových otopných těles obroušením</t>
  </si>
  <si>
    <r>
      <t>" Odstranění stávajícího nátěru z otopných těles</t>
    </r>
    <r>
      <rPr>
        <sz val="8"/>
        <color indexed="12"/>
        <rFont val="Arial CE"/>
        <family val="2"/>
        <charset val="238"/>
      </rPr>
      <t xml:space="preserve"> " </t>
    </r>
  </si>
  <si>
    <t>Odstranění nátěrů z potrubí DN do 50 mm obroušením</t>
  </si>
  <si>
    <r>
      <t>" Odstranění stávajícího nátěru ze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</si>
  <si>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Základní jednonásobný syntetický nátěr článkových otopných těles</t>
  </si>
  <si>
    <r>
      <t>" Základní jendonásobný nátěr otopných těles článkových</t>
    </r>
    <r>
      <rPr>
        <sz val="8"/>
        <color indexed="12"/>
        <rFont val="Arial CE"/>
        <family val="2"/>
        <charset val="238"/>
      </rPr>
      <t xml:space="preserve"> " </t>
    </r>
  </si>
  <si>
    <t>Základní antikorozní jednonásobný syntetický potrubí DN do 50 mm</t>
  </si>
  <si>
    <r>
      <t>" Základní antikorozní jendonásobný nátěr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</si>
  <si>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Mezinátěr jednonásobný syntetický nátěr potrubí DN do 50 mm</t>
  </si>
  <si>
    <r>
      <t>" Mezinátěr jendonásobný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</si>
  <si>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Krycí dvojnásobný syntetický nátěr článkových otopných těles</t>
  </si>
  <si>
    <r>
      <t>" Krycí dvojnásobný nátěr otopných těles článkových</t>
    </r>
    <r>
      <rPr>
        <sz val="8"/>
        <color indexed="12"/>
        <rFont val="Arial CE"/>
        <family val="2"/>
        <charset val="238"/>
      </rPr>
      <t xml:space="preserve"> " </t>
    </r>
  </si>
  <si>
    <t>Krycí dvojnásobný syntetický nátěr potrubí DN do 50 mm</t>
  </si>
  <si>
    <r>
      <t>" Krycí dvojnásobný nátěr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</si>
  <si>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HZS2311</t>
  </si>
  <si>
    <t>Hodinová zúčtovací sazba malíř, natěrač, lakýrník</t>
  </si>
  <si>
    <t xml:space="preserve">" Stavební práce a dodávky spojené s provedením funkčního celku 783 " </t>
  </si>
  <si>
    <t xml:space="preserve">" Zednická výpomoc,doplňkové práce,kompletace,zřízení prostupů,zapravení prostupů, apod. " </t>
  </si>
  <si>
    <t>Ostatní konstrukce a práce-bourání</t>
  </si>
  <si>
    <t>" - Vnitrostaveništní doprava suti a vybouraných hmot pro budovy v do 21 m ručně. V ceně svislé a vodorovné přesunutí sutě vč. naložení s urovnáním. "</t>
  </si>
  <si>
    <t>" Potrubí 1. PP " (7,4)*1,1</t>
  </si>
  <si>
    <t>" Potrubí 1. NP " (24,0)*1,1</t>
  </si>
  <si>
    <t>" Potrubí 2. NP " (20,0)*1,1</t>
  </si>
  <si>
    <t>" Potrubí 3. NP " (18,3)*1,1</t>
  </si>
  <si>
    <t>" Potrubí 4. NP " (12,7)*1,1</t>
  </si>
  <si>
    <t>" Potrubí 5. NP " (7,2)*1,1</t>
  </si>
  <si>
    <t>" Zkoušky těsnosti ocelových potrubí " (7,4+24,0+20,0+18,3+12,7+7,2)</t>
  </si>
  <si>
    <t>Provedení napojení nového potrubí pro vytápění na stávající potrubí stoupací / ležaté - Specifikace dle PD</t>
  </si>
  <si>
    <t>" Napojení na stávající potrubí - 1. PP "</t>
  </si>
  <si>
    <t>" Napojení na stávající potrubí - 1. NP "</t>
  </si>
  <si>
    <t>" Napojení na stávající potrubí - 2. NP "</t>
  </si>
  <si>
    <t>" Napojení na stávající potrubí - 3. NP "</t>
  </si>
  <si>
    <t>" Napojení na stávající potrubí - 4. NP "</t>
  </si>
  <si>
    <t>" Napojení na stávající potrubí - 5. NP "</t>
  </si>
  <si>
    <t>" Odstranění stávajících rozvodů potrubí otopných těles vč. případných armatur. "</t>
  </si>
  <si>
    <t>" Součástí ceny je odpojení rozvodů od otopných těles, vypouštění vody, demontáž vč. odřezání (odvaření) potrubí v místě napojení. V ceně také zaslepení potrubí v místě odřezání, přesun hmot a suti. "</t>
  </si>
  <si>
    <t>" V ceně také případné odstranění krytek, vytvožení a zapravení prostupů skrze zdivo (stěny příčky) a další práce související s vybouráním stávajícího potrubí vytápění. "</t>
  </si>
  <si>
    <t>Přesun hmot procentní pro rozvody potrubí v objektech v do 24 m</t>
  </si>
  <si>
    <t>DMTŽ + D + M Demontáž, zpětná montáž a případná dodávka armatur otopných těles - Specifikace dle PD</t>
  </si>
  <si>
    <t>Přesun hmot procentní pro armatury v objektech v do 24 m</t>
  </si>
  <si>
    <t xml:space="preserve">" Otopná tělesa článková 580/160 - plocha 1 článku = 0,255 m2 " </t>
  </si>
  <si>
    <t>" 1. PP " 0,255*(5+6)</t>
  </si>
  <si>
    <t>" 1. NP " 0,255*(6+7+9+20)</t>
  </si>
  <si>
    <t>" 2. NP " 0,255*(6+5+9+20)</t>
  </si>
  <si>
    <t>" 3. NP " 0,255*(6+5+9+20)</t>
  </si>
  <si>
    <t>" 4. NP " 0,255*(6+9)</t>
  </si>
  <si>
    <t>" 5. NP " 0,255*(10)</t>
  </si>
  <si>
    <r>
      <t xml:space="preserve">" Odpojení a zpětné připojení otopných těles </t>
    </r>
    <r>
      <rPr>
        <sz val="8"/>
        <color indexed="12"/>
        <rFont val="Arial CE"/>
        <family val="2"/>
        <charset val="238"/>
      </rPr>
      <t xml:space="preserve">" </t>
    </r>
  </si>
  <si>
    <t>" Otopná tělesa článková 580/160 - 1. PP - 5. NP " (2+4+4+4+2+1)</t>
  </si>
  <si>
    <r>
      <t>" Demontáž konzol od demontovaných otopných těles - uvažováno 2 konzoly na 1 OT</t>
    </r>
    <r>
      <rPr>
        <sz val="8"/>
        <color indexed="12"/>
        <rFont val="Arial CE"/>
        <family val="2"/>
        <charset val="238"/>
      </rPr>
      <t xml:space="preserve"> " </t>
    </r>
  </si>
  <si>
    <t>" Otopná tělesa článková 580/160 - 1. PP - 5. NP " (2+4+4+4+2+1)*2</t>
  </si>
  <si>
    <t>735900902 SPC</t>
  </si>
  <si>
    <t xml:space="preserve">" Hmotnost " (158*5,6)/1000 </t>
  </si>
  <si>
    <t>Přesun hmot procentní pro otopná tělesa v objektech v do 24 m</t>
  </si>
  <si>
    <t>" Potrubí 1. PP - stoupací + ležaté " (11,0+5,0+24,9)</t>
  </si>
  <si>
    <t>" Potrubí 1. NP - stoupací + ležaté " (29,2+2,0+12,4)</t>
  </si>
  <si>
    <t>" Potrubí 2. NP - stoupací + ležaté " (29,2+2,0+12,8)</t>
  </si>
  <si>
    <t>" Potrubí 3. NP - stoupací + ležaté " (29,2+2,0+11,9)</t>
  </si>
  <si>
    <t>" Potrubí 4. NP - stoupací + ležaté " (14,6+7,7)</t>
  </si>
  <si>
    <t>" Potrubí 5. NP - stoupací + ležaté " (5,5+5,1)</t>
  </si>
  <si>
    <t>Objekt:   02 - Rekonstrukce hygienického zařízení 1. PP - 5. NP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</si>
  <si>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</si>
  <si>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733999201 SPC</t>
  </si>
  <si>
    <t>Část:    02 - D.1.4.4. VYTÁPĚNÍ</t>
  </si>
  <si>
    <t>02 - D.1.4.4. VYTÁPĚNÍ</t>
  </si>
  <si>
    <t>735901104 SPC</t>
  </si>
  <si>
    <t>D+M Ostatní práce spojené s úpravou UT - specifikace dle PD</t>
  </si>
  <si>
    <t>" V ceně:
 - celkové vypouštění a napouštění části systému UT vyjma části otopných těles zde uvedených + opětovné napuštění po provedení prací;
 - odvzdušnění stávajícího systému vytápění vyjma těles zde uvedených;
 - dalsá potřebné dodávky a práce na stávajícím otopném systému spojené s instalací otopných těles.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</si>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</sst>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34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sz val="8"/>
      <color indexed="12"/>
      <name val="Arial CE"/>
      <family val="2"/>
      <charset val="238"/>
    </font>
    <font>
      <b/>
      <sz val="8"/>
      <color indexed="10"/>
      <name val="MS Sans Serif"/>
      <family val="2"/>
    </font>
    <font>
      <u/>
      <sz val="8"/>
      <color theme="10"/>
      <name val="MS Sans Serif"/>
      <family val="2"/>
    </font>
    <font>
      <b/>
      <sz val="8"/>
      <name val="MS Sans Serif"/>
      <family val="2"/>
      <charset val="238"/>
    </font>
    <font>
      <sz val="8"/>
      <name val="MS Sans Serif"/>
      <family val="2"/>
    </font>
    <font>
      <sz val="8"/>
      <color indexed="10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color rgb="FF0000FF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1"/>
      <name val="Calibri"/>
      <family val="2"/>
      <charset val="238"/>
    </font>
    <font>
      <sz val="12"/>
      <name val="MS Sans Serif"/>
      <family val="2"/>
    </font>
    <font>
      <sz val="8"/>
      <color indexed="12"/>
      <name val="Arial CE"/>
      <family val="2"/>
    </font>
    <font>
      <sz val="8"/>
      <color indexed="10"/>
      <name val="MS Sans Serif"/>
      <family val="2"/>
      <charset val="238"/>
    </font>
    <font>
      <b/>
      <sz val="10"/>
      <color rgb="FFFF0000"/>
      <name val="MS Sans Serif"/>
      <family val="2"/>
    </font>
    <font>
      <sz val="8"/>
      <name val="Calibri"/>
      <family val="2"/>
      <charset val="238"/>
    </font>
    <font>
      <sz val="8"/>
      <color indexed="12"/>
      <name val="Calibri"/>
      <family val="2"/>
      <charset val="238"/>
    </font>
    <font>
      <b/>
      <sz val="8.5"/>
      <color rgb="FFFF0000"/>
      <name val="Verdana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8"/>
      <color rgb="FFFF0000"/>
      <name val="MS Sans Serif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18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</cellStyleXfs>
  <cellXfs count="190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14" fillId="0" borderId="2" xfId="0" applyFont="1" applyFill="1" applyBorder="1" applyAlignment="1" applyProtection="1">
      <alignment horizontal="left" wrapText="1"/>
      <protection locked="0"/>
    </xf>
    <xf numFmtId="2" fontId="14" fillId="0" borderId="2" xfId="0" applyNumberFormat="1" applyFont="1" applyFill="1" applyBorder="1" applyAlignment="1" applyProtection="1">
      <alignment horizontal="right"/>
      <protection locked="0"/>
    </xf>
    <xf numFmtId="166" fontId="19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20" fillId="0" borderId="2" xfId="0" applyNumberFormat="1" applyFont="1" applyFill="1" applyBorder="1" applyAlignment="1" applyProtection="1">
      <alignment horizontal="right"/>
      <protection locked="0"/>
    </xf>
    <xf numFmtId="49" fontId="20" fillId="0" borderId="2" xfId="0" applyNumberFormat="1" applyFont="1" applyFill="1" applyBorder="1" applyAlignment="1" applyProtection="1">
      <alignment horizontal="left" wrapText="1"/>
      <protection locked="0"/>
    </xf>
    <xf numFmtId="0" fontId="20" fillId="0" borderId="2" xfId="0" applyFont="1" applyFill="1" applyBorder="1" applyAlignment="1" applyProtection="1">
      <alignment horizontal="left" wrapText="1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164" fontId="22" fillId="0" borderId="0" xfId="1" applyNumberFormat="1" applyFont="1" applyFill="1" applyAlignment="1">
      <alignment horizontal="right"/>
      <protection locked="0"/>
    </xf>
    <xf numFmtId="0" fontId="22" fillId="0" borderId="0" xfId="1" applyFont="1" applyFill="1" applyAlignment="1">
      <alignment horizontal="left" wrapText="1"/>
      <protection locked="0"/>
    </xf>
    <xf numFmtId="165" fontId="22" fillId="0" borderId="0" xfId="1" applyNumberFormat="1" applyFont="1" applyFill="1" applyAlignment="1">
      <alignment horizontal="right"/>
      <protection locked="0"/>
    </xf>
    <xf numFmtId="166" fontId="22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3" xfId="1" applyFont="1" applyFill="1" applyBorder="1" applyAlignment="1">
      <alignment horizontal="left"/>
      <protection locked="0"/>
    </xf>
    <xf numFmtId="0" fontId="20" fillId="0" borderId="4" xfId="1" applyFont="1" applyFill="1" applyBorder="1" applyAlignment="1">
      <alignment horizontal="center"/>
      <protection locked="0"/>
    </xf>
    <xf numFmtId="165" fontId="20" fillId="0" borderId="4" xfId="1" applyNumberFormat="1" applyFont="1" applyFill="1" applyBorder="1" applyAlignment="1">
      <alignment horizontal="right"/>
      <protection locked="0"/>
    </xf>
    <xf numFmtId="166" fontId="20" fillId="0" borderId="4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20" fillId="0" borderId="0" xfId="1" applyNumberFormat="1" applyFont="1" applyFill="1" applyBorder="1" applyAlignment="1">
      <alignment horizontal="right"/>
      <protection locked="0"/>
    </xf>
    <xf numFmtId="0" fontId="20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20" fillId="0" borderId="0" xfId="1" applyFont="1" applyFill="1" applyBorder="1" applyAlignment="1">
      <alignment horizontal="center" wrapText="1"/>
      <protection locked="0"/>
    </xf>
    <xf numFmtId="165" fontId="20" fillId="0" borderId="0" xfId="1" applyNumberFormat="1" applyFont="1" applyFill="1" applyBorder="1" applyAlignment="1">
      <alignment horizontal="right"/>
      <protection locked="0"/>
    </xf>
    <xf numFmtId="166" fontId="20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2" fontId="14" fillId="0" borderId="2" xfId="0" applyNumberFormat="1" applyFont="1" applyFill="1" applyBorder="1" applyAlignment="1" applyProtection="1">
      <alignment horizontal="right" wrapText="1"/>
      <protection locked="0"/>
    </xf>
    <xf numFmtId="0" fontId="0" fillId="0" borderId="0" xfId="0" applyAlignment="1" applyProtection="1">
      <alignment vertical="top"/>
      <protection locked="0"/>
    </xf>
    <xf numFmtId="164" fontId="14" fillId="0" borderId="2" xfId="0" applyNumberFormat="1" applyFont="1" applyFill="1" applyBorder="1" applyAlignment="1" applyProtection="1">
      <alignment horizontal="right"/>
      <protection locked="0"/>
    </xf>
    <xf numFmtId="166" fontId="1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6" fontId="20" fillId="0" borderId="2" xfId="0" applyNumberFormat="1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166" fontId="5" fillId="2" borderId="2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Fill="1" applyAlignment="1" applyProtection="1"/>
    <xf numFmtId="0" fontId="5" fillId="0" borderId="2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Alignment="1" applyProtection="1">
      <alignment vertical="center"/>
    </xf>
    <xf numFmtId="2" fontId="21" fillId="0" borderId="2" xfId="0" applyNumberFormat="1" applyFont="1" applyFill="1" applyBorder="1" applyAlignment="1" applyProtection="1">
      <alignment horizontal="right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2" fontId="25" fillId="0" borderId="2" xfId="0" applyNumberFormat="1" applyFont="1" applyFill="1" applyBorder="1" applyAlignment="1" applyProtection="1">
      <alignment horizontal="righ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49" fontId="11" fillId="0" borderId="2" xfId="2" applyNumberFormat="1" applyFont="1" applyFill="1" applyBorder="1" applyAlignment="1">
      <alignment horizontal="left"/>
    </xf>
    <xf numFmtId="4" fontId="11" fillId="0" borderId="2" xfId="2" applyNumberFormat="1" applyFont="1" applyFill="1" applyBorder="1" applyAlignment="1">
      <alignment horizontal="right"/>
    </xf>
    <xf numFmtId="0" fontId="26" fillId="0" borderId="0" xfId="0" applyFont="1" applyFill="1" applyAlignment="1" applyProtection="1">
      <alignment horizontal="left"/>
      <protection locked="0"/>
    </xf>
    <xf numFmtId="0" fontId="26" fillId="2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vertical="center"/>
    </xf>
    <xf numFmtId="167" fontId="6" fillId="2" borderId="2" xfId="0" applyNumberFormat="1" applyFont="1" applyFill="1" applyBorder="1" applyAlignment="1" applyProtection="1">
      <alignment horizontal="right"/>
      <protection locked="0"/>
    </xf>
    <xf numFmtId="166" fontId="6" fillId="2" borderId="2" xfId="0" applyNumberFormat="1" applyFont="1" applyFill="1" applyBorder="1" applyAlignment="1" applyProtection="1">
      <alignment horizontal="center"/>
      <protection locked="0"/>
    </xf>
    <xf numFmtId="166" fontId="20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1" applyFill="1" applyAlignment="1">
      <alignment horizontal="left" vertical="center"/>
      <protection locked="0"/>
    </xf>
    <xf numFmtId="2" fontId="14" fillId="3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166" fontId="14" fillId="4" borderId="2" xfId="0" applyNumberFormat="1" applyFont="1" applyFill="1" applyBorder="1" applyAlignment="1" applyProtection="1">
      <alignment horizontal="right"/>
      <protection locked="0"/>
    </xf>
    <xf numFmtId="0" fontId="18" fillId="4" borderId="2" xfId="0" applyFont="1" applyFill="1" applyBorder="1" applyAlignment="1" applyProtection="1">
      <alignment horizontal="left" vertical="top"/>
      <protection locked="0"/>
    </xf>
    <xf numFmtId="164" fontId="5" fillId="0" borderId="2" xfId="5" applyNumberFormat="1" applyFont="1" applyFill="1" applyBorder="1" applyAlignment="1" applyProtection="1">
      <alignment horizontal="right"/>
      <protection locked="0"/>
    </xf>
    <xf numFmtId="0" fontId="5" fillId="0" borderId="2" xfId="5" applyFont="1" applyFill="1" applyBorder="1" applyAlignment="1" applyProtection="1">
      <alignment horizontal="left" wrapText="1"/>
      <protection locked="0"/>
    </xf>
    <xf numFmtId="165" fontId="5" fillId="0" borderId="2" xfId="5" applyNumberFormat="1" applyFont="1" applyFill="1" applyBorder="1" applyAlignment="1" applyProtection="1">
      <alignment horizontal="right"/>
      <protection locked="0"/>
    </xf>
    <xf numFmtId="166" fontId="5" fillId="0" borderId="2" xfId="5" applyNumberFormat="1" applyFont="1" applyFill="1" applyBorder="1" applyAlignment="1" applyProtection="1">
      <alignment horizontal="right"/>
      <protection locked="0"/>
    </xf>
    <xf numFmtId="0" fontId="18" fillId="0" borderId="2" xfId="5" applyFill="1" applyBorder="1" applyAlignment="1" applyProtection="1">
      <alignment horizontal="left" vertical="top"/>
      <protection locked="0"/>
    </xf>
    <xf numFmtId="0" fontId="18" fillId="0" borderId="0" xfId="5" applyFill="1" applyAlignment="1" applyProtection="1">
      <alignment horizontal="left" vertical="top"/>
      <protection locked="0"/>
    </xf>
    <xf numFmtId="0" fontId="15" fillId="0" borderId="0" xfId="0" applyFont="1" applyFill="1" applyAlignment="1" applyProtection="1">
      <alignment horizontal="right"/>
    </xf>
    <xf numFmtId="0" fontId="0" fillId="5" borderId="0" xfId="0" applyFill="1" applyAlignment="1" applyProtection="1"/>
    <xf numFmtId="166" fontId="6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</xf>
    <xf numFmtId="0" fontId="23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right" vertical="center"/>
    </xf>
    <xf numFmtId="2" fontId="23" fillId="0" borderId="0" xfId="0" applyNumberFormat="1" applyFont="1" applyFill="1" applyAlignment="1" applyProtection="1"/>
    <xf numFmtId="0" fontId="0" fillId="0" borderId="0" xfId="0" applyFill="1" applyAlignment="1" applyProtection="1">
      <alignment horizontal="right"/>
    </xf>
    <xf numFmtId="164" fontId="6" fillId="0" borderId="7" xfId="0" applyNumberFormat="1" applyFont="1" applyFill="1" applyBorder="1" applyAlignment="1" applyProtection="1">
      <alignment horizontal="right"/>
      <protection locked="0"/>
    </xf>
    <xf numFmtId="0" fontId="6" fillId="0" borderId="7" xfId="0" applyFont="1" applyFill="1" applyBorder="1" applyAlignment="1" applyProtection="1">
      <alignment horizontal="left" wrapText="1"/>
      <protection locked="0"/>
    </xf>
    <xf numFmtId="2" fontId="6" fillId="0" borderId="7" xfId="0" applyNumberFormat="1" applyFont="1" applyFill="1" applyBorder="1" applyAlignment="1" applyProtection="1">
      <alignment horizontal="right"/>
      <protection locked="0"/>
    </xf>
    <xf numFmtId="166" fontId="6" fillId="0" borderId="7" xfId="0" applyNumberFormat="1" applyFont="1" applyFill="1" applyBorder="1" applyAlignment="1" applyProtection="1">
      <alignment horizontal="right"/>
      <protection locked="0"/>
    </xf>
    <xf numFmtId="0" fontId="14" fillId="0" borderId="7" xfId="0" applyFont="1" applyFill="1" applyBorder="1" applyAlignment="1" applyProtection="1">
      <alignment horizontal="left" wrapText="1"/>
      <protection locked="0"/>
    </xf>
    <xf numFmtId="2" fontId="14" fillId="0" borderId="7" xfId="0" applyNumberFormat="1" applyFont="1" applyFill="1" applyBorder="1" applyAlignment="1" applyProtection="1">
      <alignment horizontal="right"/>
      <protection locked="0"/>
    </xf>
    <xf numFmtId="0" fontId="0" fillId="0" borderId="7" xfId="0" applyFill="1" applyBorder="1" applyAlignment="1" applyProtection="1">
      <alignment horizontal="left" vertical="top"/>
      <protection locked="0"/>
    </xf>
    <xf numFmtId="166" fontId="19" fillId="0" borderId="7" xfId="0" applyNumberFormat="1" applyFont="1" applyFill="1" applyBorder="1" applyAlignment="1" applyProtection="1">
      <alignment horizontal="right"/>
      <protection locked="0"/>
    </xf>
    <xf numFmtId="166" fontId="23" fillId="0" borderId="0" xfId="0" applyNumberFormat="1" applyFont="1" applyFill="1" applyAlignment="1" applyProtection="1"/>
    <xf numFmtId="0" fontId="28" fillId="0" borderId="0" xfId="0" applyFont="1" applyFill="1" applyAlignment="1" applyProtection="1">
      <alignment vertical="top"/>
      <protection locked="0"/>
    </xf>
    <xf numFmtId="0" fontId="28" fillId="5" borderId="0" xfId="0" applyFont="1" applyFill="1" applyAlignment="1" applyProtection="1">
      <alignment vertical="top"/>
      <protection locked="0"/>
    </xf>
    <xf numFmtId="0" fontId="25" fillId="0" borderId="2" xfId="0" applyFont="1" applyFill="1" applyBorder="1" applyAlignment="1" applyProtection="1">
      <alignment horizontal="left" wrapText="1"/>
      <protection locked="0"/>
    </xf>
    <xf numFmtId="0" fontId="29" fillId="0" borderId="0" xfId="0" applyFont="1" applyFill="1" applyAlignment="1" applyProtection="1">
      <alignment horizontal="left" vertical="top"/>
      <protection locked="0"/>
    </xf>
    <xf numFmtId="0" fontId="29" fillId="5" borderId="0" xfId="0" applyFont="1" applyFill="1" applyAlignment="1" applyProtection="1">
      <alignment horizontal="left" vertical="top"/>
      <protection locked="0"/>
    </xf>
    <xf numFmtId="164" fontId="5" fillId="2" borderId="2" xfId="0" applyNumberFormat="1" applyFont="1" applyFill="1" applyBorder="1" applyAlignment="1" applyProtection="1">
      <alignment horizontal="right"/>
      <protection locked="0"/>
    </xf>
    <xf numFmtId="49" fontId="5" fillId="2" borderId="2" xfId="0" applyNumberFormat="1" applyFont="1" applyFill="1" applyBorder="1" applyAlignment="1" applyProtection="1">
      <alignment horizontal="left" wrapText="1"/>
      <protection locked="0"/>
    </xf>
    <xf numFmtId="2" fontId="5" fillId="0" borderId="2" xfId="0" applyNumberFormat="1" applyFont="1" applyFill="1" applyBorder="1" applyAlignment="1" applyProtection="1">
      <alignment horizontal="right"/>
      <protection locked="0"/>
    </xf>
    <xf numFmtId="0" fontId="26" fillId="2" borderId="2" xfId="0" applyFont="1" applyFill="1" applyBorder="1" applyAlignment="1" applyProtection="1">
      <alignment horizontal="right" vertical="center"/>
      <protection locked="0"/>
    </xf>
    <xf numFmtId="0" fontId="23" fillId="0" borderId="0" xfId="5" applyFont="1" applyFill="1" applyAlignment="1" applyProtection="1"/>
    <xf numFmtId="166" fontId="6" fillId="0" borderId="2" xfId="4" applyNumberFormat="1" applyFont="1" applyFill="1" applyBorder="1" applyAlignment="1" applyProtection="1">
      <alignment horizontal="center"/>
      <protection locked="0"/>
    </xf>
    <xf numFmtId="0" fontId="27" fillId="0" borderId="0" xfId="4" applyFont="1" applyFill="1" applyAlignment="1" applyProtection="1">
      <alignment horizontal="left" vertical="center"/>
    </xf>
    <xf numFmtId="0" fontId="18" fillId="0" borderId="0" xfId="4" applyFont="1" applyFill="1" applyAlignment="1" applyProtection="1">
      <alignment vertical="center"/>
    </xf>
    <xf numFmtId="0" fontId="18" fillId="0" borderId="0" xfId="4" applyFont="1" applyFill="1" applyAlignment="1" applyProtection="1"/>
    <xf numFmtId="0" fontId="18" fillId="0" borderId="0" xfId="4" applyFont="1" applyFill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49" fontId="5" fillId="0" borderId="2" xfId="0" applyNumberFormat="1" applyFont="1" applyFill="1" applyBorder="1" applyAlignment="1" applyProtection="1">
      <alignment horizontal="left" wrapText="1"/>
      <protection locked="0"/>
    </xf>
    <xf numFmtId="0" fontId="21" fillId="0" borderId="2" xfId="1" applyFont="1" applyFill="1" applyBorder="1" applyAlignment="1" applyProtection="1">
      <alignment horizontal="left" wrapText="1"/>
      <protection locked="0"/>
    </xf>
    <xf numFmtId="166" fontId="4" fillId="0" borderId="0" xfId="1" applyNumberFormat="1" applyFont="1" applyFill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left" vertical="top"/>
      <protection locked="0"/>
    </xf>
    <xf numFmtId="0" fontId="4" fillId="0" borderId="0" xfId="1" applyFont="1" applyAlignment="1" applyProtection="1">
      <alignment horizontal="left" vertical="top"/>
      <protection locked="0"/>
    </xf>
    <xf numFmtId="0" fontId="13" fillId="0" borderId="0" xfId="4" applyFont="1" applyFill="1" applyAlignment="1" applyProtection="1">
      <alignment horizontal="left" vertical="center"/>
    </xf>
    <xf numFmtId="164" fontId="5" fillId="0" borderId="2" xfId="4" applyNumberFormat="1" applyFont="1" applyFill="1" applyBorder="1" applyAlignment="1">
      <alignment horizontal="right"/>
      <protection locked="0"/>
    </xf>
    <xf numFmtId="49" fontId="5" fillId="0" borderId="2" xfId="4" applyNumberFormat="1" applyFont="1" applyFill="1" applyBorder="1" applyAlignment="1">
      <alignment horizontal="left" wrapText="1"/>
      <protection locked="0"/>
    </xf>
    <xf numFmtId="0" fontId="5" fillId="0" borderId="2" xfId="4" applyFont="1" applyFill="1" applyBorder="1" applyAlignment="1" applyProtection="1">
      <alignment horizontal="left" wrapText="1"/>
      <protection locked="0"/>
    </xf>
    <xf numFmtId="0" fontId="5" fillId="0" borderId="2" xfId="4" applyFont="1" applyFill="1" applyBorder="1" applyAlignment="1">
      <alignment horizontal="left" wrapText="1"/>
      <protection locked="0"/>
    </xf>
    <xf numFmtId="2" fontId="5" fillId="0" borderId="2" xfId="4" applyNumberFormat="1" applyFont="1" applyFill="1" applyBorder="1" applyAlignment="1">
      <alignment horizontal="right"/>
      <protection locked="0"/>
    </xf>
    <xf numFmtId="166" fontId="5" fillId="0" borderId="2" xfId="4" applyNumberFormat="1" applyFont="1" applyFill="1" applyBorder="1" applyAlignment="1">
      <alignment horizontal="right"/>
      <protection locked="0"/>
    </xf>
    <xf numFmtId="0" fontId="26" fillId="0" borderId="2" xfId="4" applyFont="1" applyFill="1" applyBorder="1" applyAlignment="1">
      <alignment horizontal="right" vertical="center"/>
      <protection locked="0"/>
    </xf>
    <xf numFmtId="0" fontId="23" fillId="0" borderId="0" xfId="4" applyFont="1" applyFill="1" applyAlignment="1" applyProtection="1"/>
    <xf numFmtId="0" fontId="18" fillId="0" borderId="0" xfId="4" applyFont="1" applyFill="1" applyAlignment="1">
      <alignment horizontal="left" vertical="top"/>
      <protection locked="0"/>
    </xf>
    <xf numFmtId="0" fontId="18" fillId="2" borderId="0" xfId="4" applyFont="1" applyFill="1" applyAlignment="1">
      <alignment horizontal="left" vertical="top"/>
      <protection locked="0"/>
    </xf>
    <xf numFmtId="0" fontId="27" fillId="0" borderId="0" xfId="4" applyFont="1" applyFill="1" applyAlignment="1" applyProtection="1"/>
    <xf numFmtId="164" fontId="6" fillId="0" borderId="2" xfId="4" applyNumberFormat="1" applyFont="1" applyFill="1" applyBorder="1" applyAlignment="1" applyProtection="1">
      <alignment horizontal="right"/>
      <protection locked="0"/>
    </xf>
    <xf numFmtId="0" fontId="6" fillId="0" borderId="2" xfId="4" applyFont="1" applyFill="1" applyBorder="1" applyAlignment="1" applyProtection="1">
      <alignment horizontal="left" wrapText="1"/>
      <protection locked="0"/>
    </xf>
    <xf numFmtId="2" fontId="6" fillId="0" borderId="2" xfId="4" applyNumberFormat="1" applyFont="1" applyFill="1" applyBorder="1" applyAlignment="1" applyProtection="1">
      <alignment horizontal="right"/>
      <protection locked="0"/>
    </xf>
    <xf numFmtId="166" fontId="6" fillId="0" borderId="2" xfId="4" applyNumberFormat="1" applyFont="1" applyFill="1" applyBorder="1" applyAlignment="1" applyProtection="1">
      <alignment horizontal="right"/>
      <protection locked="0"/>
    </xf>
    <xf numFmtId="0" fontId="12" fillId="0" borderId="0" xfId="4" applyFont="1" applyFill="1" applyAlignment="1" applyProtection="1"/>
    <xf numFmtId="0" fontId="30" fillId="0" borderId="0" xfId="0" applyFont="1" applyFill="1" applyAlignment="1" applyProtection="1">
      <alignment vertical="center"/>
      <protection locked="0"/>
    </xf>
    <xf numFmtId="166" fontId="18" fillId="0" borderId="0" xfId="0" applyNumberFormat="1" applyFont="1" applyFill="1" applyAlignment="1" applyProtection="1"/>
    <xf numFmtId="0" fontId="4" fillId="0" borderId="0" xfId="1" applyNumberFormat="1" applyFont="1" applyFill="1" applyAlignment="1" applyProtection="1">
      <alignment horizontal="right" vertical="top"/>
      <protection locked="0"/>
    </xf>
    <xf numFmtId="166" fontId="27" fillId="0" borderId="0" xfId="1" applyNumberFormat="1" applyFont="1" applyFill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Fill="1" applyAlignment="1" applyProtection="1">
      <alignment horizontal="left" vertical="top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164" fontId="5" fillId="4" borderId="6" xfId="1" applyNumberFormat="1" applyFont="1" applyFill="1" applyBorder="1" applyAlignment="1">
      <alignment horizontal="right"/>
      <protection locked="0"/>
    </xf>
    <xf numFmtId="0" fontId="5" fillId="4" borderId="6" xfId="1" applyFont="1" applyFill="1" applyBorder="1" applyAlignment="1">
      <alignment horizontal="left" wrapText="1"/>
      <protection locked="0"/>
    </xf>
    <xf numFmtId="165" fontId="5" fillId="4" borderId="6" xfId="1" applyNumberFormat="1" applyFont="1" applyFill="1" applyBorder="1" applyAlignment="1">
      <alignment horizontal="right"/>
      <protection locked="0"/>
    </xf>
    <xf numFmtId="166" fontId="5" fillId="4" borderId="6" xfId="1" applyNumberFormat="1" applyFont="1" applyFill="1" applyBorder="1" applyAlignment="1">
      <alignment horizontal="right"/>
      <protection locked="0"/>
    </xf>
    <xf numFmtId="0" fontId="4" fillId="4" borderId="6" xfId="1" applyFill="1" applyBorder="1" applyAlignment="1">
      <alignment horizontal="left" vertical="top"/>
      <protection locked="0"/>
    </xf>
    <xf numFmtId="0" fontId="18" fillId="0" borderId="2" xfId="4" applyFont="1" applyFill="1" applyBorder="1" applyAlignment="1">
      <alignment horizontal="left" vertical="top"/>
      <protection locked="0"/>
    </xf>
    <xf numFmtId="0" fontId="18" fillId="0" borderId="0" xfId="0" applyFont="1" applyFill="1" applyAlignment="1" applyProtection="1">
      <alignment vertical="center"/>
      <protection locked="0"/>
    </xf>
    <xf numFmtId="2" fontId="5" fillId="2" borderId="2" xfId="0" applyNumberFormat="1" applyFont="1" applyFill="1" applyBorder="1" applyAlignment="1" applyProtection="1">
      <alignment horizontal="right"/>
      <protection locked="0"/>
    </xf>
    <xf numFmtId="0" fontId="32" fillId="0" borderId="0" xfId="0" applyFont="1" applyFill="1" applyAlignment="1" applyProtection="1">
      <alignment vertical="center"/>
    </xf>
    <xf numFmtId="166" fontId="6" fillId="0" borderId="0" xfId="0" applyNumberFormat="1" applyFont="1" applyFill="1" applyBorder="1" applyAlignment="1" applyProtection="1">
      <alignment horizontal="center"/>
      <protection locked="0"/>
    </xf>
    <xf numFmtId="167" fontId="18" fillId="0" borderId="0" xfId="4" applyNumberFormat="1" applyFont="1" applyFill="1" applyAlignment="1">
      <alignment vertical="top"/>
      <protection locked="0"/>
    </xf>
    <xf numFmtId="166" fontId="31" fillId="0" borderId="0" xfId="0" applyNumberFormat="1" applyFont="1" applyFill="1" applyAlignment="1" applyProtection="1"/>
    <xf numFmtId="166" fontId="27" fillId="0" borderId="0" xfId="0" applyNumberFormat="1" applyFont="1" applyFill="1" applyAlignment="1" applyProtection="1">
      <alignment horizontal="left" vertical="center"/>
      <protection locked="0"/>
    </xf>
    <xf numFmtId="0" fontId="24" fillId="0" borderId="0" xfId="1" applyFont="1" applyFill="1" applyAlignment="1">
      <alignment horizontal="left" vertical="top"/>
      <protection locked="0"/>
    </xf>
    <xf numFmtId="0" fontId="14" fillId="0" borderId="7" xfId="4" applyFont="1" applyFill="1" applyBorder="1" applyAlignment="1" applyProtection="1">
      <alignment horizontal="left" vertical="center" wrapText="1"/>
      <protection locked="0"/>
    </xf>
    <xf numFmtId="0" fontId="33" fillId="0" borderId="0" xfId="4" applyFont="1" applyFill="1" applyAlignment="1" applyProtection="1">
      <alignment horizontal="left" vertical="center"/>
    </xf>
    <xf numFmtId="0" fontId="14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18" fillId="0" borderId="0" xfId="5" applyFill="1" applyAlignment="1" applyProtection="1">
      <alignment horizontal="left" wrapText="1"/>
      <protection locked="0"/>
    </xf>
    <xf numFmtId="164" fontId="5" fillId="0" borderId="3" xfId="1" applyNumberFormat="1" applyFont="1" applyFill="1" applyBorder="1" applyAlignment="1">
      <alignment horizontal="center"/>
      <protection locked="0"/>
    </xf>
    <xf numFmtId="0" fontId="17" fillId="0" borderId="4" xfId="1" applyFont="1" applyFill="1" applyBorder="1" applyAlignment="1">
      <alignment horizontal="center"/>
      <protection locked="0"/>
    </xf>
    <xf numFmtId="0" fontId="17" fillId="0" borderId="5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7">
    <cellStyle name="Hypertextový odkaz 2" xfId="3"/>
    <cellStyle name="Normální" xfId="0" builtinId="0"/>
    <cellStyle name="normální 13" xfId="5"/>
    <cellStyle name="Normální 2" xfId="1"/>
    <cellStyle name="Normální 8" xfId="6"/>
    <cellStyle name="Normální 9" xfId="4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6"/>
  <sheetViews>
    <sheetView tabSelected="1" workbookViewId="0"/>
  </sheetViews>
  <sheetFormatPr defaultColWidth="9" defaultRowHeight="10.5"/>
  <cols>
    <col min="1" max="1" width="4.140625" style="39" customWidth="1"/>
    <col min="2" max="2" width="4.28515625" style="40" customWidth="1"/>
    <col min="3" max="3" width="13.5703125" style="40" customWidth="1"/>
    <col min="4" max="4" width="65" style="40" customWidth="1"/>
    <col min="5" max="5" width="6.7109375" style="40" customWidth="1"/>
    <col min="6" max="6" width="8.42578125" style="41" customWidth="1"/>
    <col min="7" max="7" width="10" style="42" customWidth="1"/>
    <col min="8" max="8" width="15.7109375" style="42" customWidth="1"/>
    <col min="9" max="9" width="18.140625" style="43" customWidth="1"/>
    <col min="10" max="10" width="16.42578125" style="43" customWidth="1"/>
    <col min="11" max="11" width="9" style="43"/>
    <col min="12" max="12" width="10.7109375" style="43" bestFit="1" customWidth="1"/>
    <col min="13" max="13" width="14" style="43" bestFit="1" customWidth="1"/>
    <col min="14" max="14" width="10" style="43" bestFit="1" customWidth="1"/>
    <col min="15" max="15" width="10.28515625" style="43" bestFit="1" customWidth="1"/>
    <col min="16" max="16" width="15.85546875" style="43" customWidth="1"/>
    <col min="17" max="17" width="17" style="43" customWidth="1"/>
    <col min="18" max="18" width="17.42578125" style="43" customWidth="1"/>
    <col min="19" max="19" width="10.140625" style="43" bestFit="1" customWidth="1"/>
    <col min="20" max="111" width="9" style="43"/>
    <col min="112" max="256" width="9" style="45"/>
    <col min="257" max="257" width="4.140625" style="45" customWidth="1"/>
    <col min="258" max="258" width="4.28515625" style="45" customWidth="1"/>
    <col min="259" max="259" width="13.5703125" style="45" customWidth="1"/>
    <col min="260" max="260" width="65" style="45" customWidth="1"/>
    <col min="261" max="261" width="6.7109375" style="45" customWidth="1"/>
    <col min="262" max="262" width="8.42578125" style="45" customWidth="1"/>
    <col min="263" max="263" width="10" style="45" customWidth="1"/>
    <col min="264" max="264" width="15.7109375" style="45" customWidth="1"/>
    <col min="265" max="265" width="18.140625" style="45" customWidth="1"/>
    <col min="266" max="266" width="16.42578125" style="45" customWidth="1"/>
    <col min="267" max="267" width="9" style="45"/>
    <col min="268" max="268" width="10.7109375" style="45" bestFit="1" customWidth="1"/>
    <col min="269" max="269" width="14" style="45" bestFit="1" customWidth="1"/>
    <col min="270" max="270" width="10" style="45" bestFit="1" customWidth="1"/>
    <col min="271" max="271" width="10.28515625" style="45" bestFit="1" customWidth="1"/>
    <col min="272" max="272" width="15.85546875" style="45" customWidth="1"/>
    <col min="273" max="273" width="17" style="45" customWidth="1"/>
    <col min="274" max="274" width="17.42578125" style="45" customWidth="1"/>
    <col min="275" max="275" width="10.140625" style="45" bestFit="1" customWidth="1"/>
    <col min="276" max="512" width="9" style="45"/>
    <col min="513" max="513" width="4.140625" style="45" customWidth="1"/>
    <col min="514" max="514" width="4.28515625" style="45" customWidth="1"/>
    <col min="515" max="515" width="13.5703125" style="45" customWidth="1"/>
    <col min="516" max="516" width="65" style="45" customWidth="1"/>
    <col min="517" max="517" width="6.7109375" style="45" customWidth="1"/>
    <col min="518" max="518" width="8.42578125" style="45" customWidth="1"/>
    <col min="519" max="519" width="10" style="45" customWidth="1"/>
    <col min="520" max="520" width="15.7109375" style="45" customWidth="1"/>
    <col min="521" max="521" width="18.140625" style="45" customWidth="1"/>
    <col min="522" max="522" width="16.42578125" style="45" customWidth="1"/>
    <col min="523" max="523" width="9" style="45"/>
    <col min="524" max="524" width="10.7109375" style="45" bestFit="1" customWidth="1"/>
    <col min="525" max="525" width="14" style="45" bestFit="1" customWidth="1"/>
    <col min="526" max="526" width="10" style="45" bestFit="1" customWidth="1"/>
    <col min="527" max="527" width="10.28515625" style="45" bestFit="1" customWidth="1"/>
    <col min="528" max="528" width="15.85546875" style="45" customWidth="1"/>
    <col min="529" max="529" width="17" style="45" customWidth="1"/>
    <col min="530" max="530" width="17.42578125" style="45" customWidth="1"/>
    <col min="531" max="531" width="10.140625" style="45" bestFit="1" customWidth="1"/>
    <col min="532" max="768" width="9" style="45"/>
    <col min="769" max="769" width="4.140625" style="45" customWidth="1"/>
    <col min="770" max="770" width="4.28515625" style="45" customWidth="1"/>
    <col min="771" max="771" width="13.5703125" style="45" customWidth="1"/>
    <col min="772" max="772" width="65" style="45" customWidth="1"/>
    <col min="773" max="773" width="6.7109375" style="45" customWidth="1"/>
    <col min="774" max="774" width="8.42578125" style="45" customWidth="1"/>
    <col min="775" max="775" width="10" style="45" customWidth="1"/>
    <col min="776" max="776" width="15.7109375" style="45" customWidth="1"/>
    <col min="777" max="777" width="18.140625" style="45" customWidth="1"/>
    <col min="778" max="778" width="16.42578125" style="45" customWidth="1"/>
    <col min="779" max="779" width="9" style="45"/>
    <col min="780" max="780" width="10.7109375" style="45" bestFit="1" customWidth="1"/>
    <col min="781" max="781" width="14" style="45" bestFit="1" customWidth="1"/>
    <col min="782" max="782" width="10" style="45" bestFit="1" customWidth="1"/>
    <col min="783" max="783" width="10.28515625" style="45" bestFit="1" customWidth="1"/>
    <col min="784" max="784" width="15.85546875" style="45" customWidth="1"/>
    <col min="785" max="785" width="17" style="45" customWidth="1"/>
    <col min="786" max="786" width="17.42578125" style="45" customWidth="1"/>
    <col min="787" max="787" width="10.140625" style="45" bestFit="1" customWidth="1"/>
    <col min="788" max="1024" width="9" style="45"/>
    <col min="1025" max="1025" width="4.140625" style="45" customWidth="1"/>
    <col min="1026" max="1026" width="4.28515625" style="45" customWidth="1"/>
    <col min="1027" max="1027" width="13.5703125" style="45" customWidth="1"/>
    <col min="1028" max="1028" width="65" style="45" customWidth="1"/>
    <col min="1029" max="1029" width="6.7109375" style="45" customWidth="1"/>
    <col min="1030" max="1030" width="8.42578125" style="45" customWidth="1"/>
    <col min="1031" max="1031" width="10" style="45" customWidth="1"/>
    <col min="1032" max="1032" width="15.7109375" style="45" customWidth="1"/>
    <col min="1033" max="1033" width="18.140625" style="45" customWidth="1"/>
    <col min="1034" max="1034" width="16.42578125" style="45" customWidth="1"/>
    <col min="1035" max="1035" width="9" style="45"/>
    <col min="1036" max="1036" width="10.7109375" style="45" bestFit="1" customWidth="1"/>
    <col min="1037" max="1037" width="14" style="45" bestFit="1" customWidth="1"/>
    <col min="1038" max="1038" width="10" style="45" bestFit="1" customWidth="1"/>
    <col min="1039" max="1039" width="10.28515625" style="45" bestFit="1" customWidth="1"/>
    <col min="1040" max="1040" width="15.85546875" style="45" customWidth="1"/>
    <col min="1041" max="1041" width="17" style="45" customWidth="1"/>
    <col min="1042" max="1042" width="17.42578125" style="45" customWidth="1"/>
    <col min="1043" max="1043" width="10.140625" style="45" bestFit="1" customWidth="1"/>
    <col min="1044" max="1280" width="9" style="45"/>
    <col min="1281" max="1281" width="4.140625" style="45" customWidth="1"/>
    <col min="1282" max="1282" width="4.28515625" style="45" customWidth="1"/>
    <col min="1283" max="1283" width="13.5703125" style="45" customWidth="1"/>
    <col min="1284" max="1284" width="65" style="45" customWidth="1"/>
    <col min="1285" max="1285" width="6.7109375" style="45" customWidth="1"/>
    <col min="1286" max="1286" width="8.42578125" style="45" customWidth="1"/>
    <col min="1287" max="1287" width="10" style="45" customWidth="1"/>
    <col min="1288" max="1288" width="15.7109375" style="45" customWidth="1"/>
    <col min="1289" max="1289" width="18.140625" style="45" customWidth="1"/>
    <col min="1290" max="1290" width="16.42578125" style="45" customWidth="1"/>
    <col min="1291" max="1291" width="9" style="45"/>
    <col min="1292" max="1292" width="10.7109375" style="45" bestFit="1" customWidth="1"/>
    <col min="1293" max="1293" width="14" style="45" bestFit="1" customWidth="1"/>
    <col min="1294" max="1294" width="10" style="45" bestFit="1" customWidth="1"/>
    <col min="1295" max="1295" width="10.28515625" style="45" bestFit="1" customWidth="1"/>
    <col min="1296" max="1296" width="15.85546875" style="45" customWidth="1"/>
    <col min="1297" max="1297" width="17" style="45" customWidth="1"/>
    <col min="1298" max="1298" width="17.42578125" style="45" customWidth="1"/>
    <col min="1299" max="1299" width="10.140625" style="45" bestFit="1" customWidth="1"/>
    <col min="1300" max="1536" width="9" style="45"/>
    <col min="1537" max="1537" width="4.140625" style="45" customWidth="1"/>
    <col min="1538" max="1538" width="4.28515625" style="45" customWidth="1"/>
    <col min="1539" max="1539" width="13.5703125" style="45" customWidth="1"/>
    <col min="1540" max="1540" width="65" style="45" customWidth="1"/>
    <col min="1541" max="1541" width="6.7109375" style="45" customWidth="1"/>
    <col min="1542" max="1542" width="8.42578125" style="45" customWidth="1"/>
    <col min="1543" max="1543" width="10" style="45" customWidth="1"/>
    <col min="1544" max="1544" width="15.7109375" style="45" customWidth="1"/>
    <col min="1545" max="1545" width="18.140625" style="45" customWidth="1"/>
    <col min="1546" max="1546" width="16.42578125" style="45" customWidth="1"/>
    <col min="1547" max="1547" width="9" style="45"/>
    <col min="1548" max="1548" width="10.7109375" style="45" bestFit="1" customWidth="1"/>
    <col min="1549" max="1549" width="14" style="45" bestFit="1" customWidth="1"/>
    <col min="1550" max="1550" width="10" style="45" bestFit="1" customWidth="1"/>
    <col min="1551" max="1551" width="10.28515625" style="45" bestFit="1" customWidth="1"/>
    <col min="1552" max="1552" width="15.85546875" style="45" customWidth="1"/>
    <col min="1553" max="1553" width="17" style="45" customWidth="1"/>
    <col min="1554" max="1554" width="17.42578125" style="45" customWidth="1"/>
    <col min="1555" max="1555" width="10.140625" style="45" bestFit="1" customWidth="1"/>
    <col min="1556" max="1792" width="9" style="45"/>
    <col min="1793" max="1793" width="4.140625" style="45" customWidth="1"/>
    <col min="1794" max="1794" width="4.28515625" style="45" customWidth="1"/>
    <col min="1795" max="1795" width="13.5703125" style="45" customWidth="1"/>
    <col min="1796" max="1796" width="65" style="45" customWidth="1"/>
    <col min="1797" max="1797" width="6.7109375" style="45" customWidth="1"/>
    <col min="1798" max="1798" width="8.42578125" style="45" customWidth="1"/>
    <col min="1799" max="1799" width="10" style="45" customWidth="1"/>
    <col min="1800" max="1800" width="15.7109375" style="45" customWidth="1"/>
    <col min="1801" max="1801" width="18.140625" style="45" customWidth="1"/>
    <col min="1802" max="1802" width="16.42578125" style="45" customWidth="1"/>
    <col min="1803" max="1803" width="9" style="45"/>
    <col min="1804" max="1804" width="10.7109375" style="45" bestFit="1" customWidth="1"/>
    <col min="1805" max="1805" width="14" style="45" bestFit="1" customWidth="1"/>
    <col min="1806" max="1806" width="10" style="45" bestFit="1" customWidth="1"/>
    <col min="1807" max="1807" width="10.28515625" style="45" bestFit="1" customWidth="1"/>
    <col min="1808" max="1808" width="15.85546875" style="45" customWidth="1"/>
    <col min="1809" max="1809" width="17" style="45" customWidth="1"/>
    <col min="1810" max="1810" width="17.42578125" style="45" customWidth="1"/>
    <col min="1811" max="1811" width="10.140625" style="45" bestFit="1" customWidth="1"/>
    <col min="1812" max="2048" width="9" style="45"/>
    <col min="2049" max="2049" width="4.140625" style="45" customWidth="1"/>
    <col min="2050" max="2050" width="4.28515625" style="45" customWidth="1"/>
    <col min="2051" max="2051" width="13.5703125" style="45" customWidth="1"/>
    <col min="2052" max="2052" width="65" style="45" customWidth="1"/>
    <col min="2053" max="2053" width="6.7109375" style="45" customWidth="1"/>
    <col min="2054" max="2054" width="8.42578125" style="45" customWidth="1"/>
    <col min="2055" max="2055" width="10" style="45" customWidth="1"/>
    <col min="2056" max="2056" width="15.7109375" style="45" customWidth="1"/>
    <col min="2057" max="2057" width="18.140625" style="45" customWidth="1"/>
    <col min="2058" max="2058" width="16.42578125" style="45" customWidth="1"/>
    <col min="2059" max="2059" width="9" style="45"/>
    <col min="2060" max="2060" width="10.7109375" style="45" bestFit="1" customWidth="1"/>
    <col min="2061" max="2061" width="14" style="45" bestFit="1" customWidth="1"/>
    <col min="2062" max="2062" width="10" style="45" bestFit="1" customWidth="1"/>
    <col min="2063" max="2063" width="10.28515625" style="45" bestFit="1" customWidth="1"/>
    <col min="2064" max="2064" width="15.85546875" style="45" customWidth="1"/>
    <col min="2065" max="2065" width="17" style="45" customWidth="1"/>
    <col min="2066" max="2066" width="17.42578125" style="45" customWidth="1"/>
    <col min="2067" max="2067" width="10.140625" style="45" bestFit="1" customWidth="1"/>
    <col min="2068" max="2304" width="9" style="45"/>
    <col min="2305" max="2305" width="4.140625" style="45" customWidth="1"/>
    <col min="2306" max="2306" width="4.28515625" style="45" customWidth="1"/>
    <col min="2307" max="2307" width="13.5703125" style="45" customWidth="1"/>
    <col min="2308" max="2308" width="65" style="45" customWidth="1"/>
    <col min="2309" max="2309" width="6.7109375" style="45" customWidth="1"/>
    <col min="2310" max="2310" width="8.42578125" style="45" customWidth="1"/>
    <col min="2311" max="2311" width="10" style="45" customWidth="1"/>
    <col min="2312" max="2312" width="15.7109375" style="45" customWidth="1"/>
    <col min="2313" max="2313" width="18.140625" style="45" customWidth="1"/>
    <col min="2314" max="2314" width="16.42578125" style="45" customWidth="1"/>
    <col min="2315" max="2315" width="9" style="45"/>
    <col min="2316" max="2316" width="10.7109375" style="45" bestFit="1" customWidth="1"/>
    <col min="2317" max="2317" width="14" style="45" bestFit="1" customWidth="1"/>
    <col min="2318" max="2318" width="10" style="45" bestFit="1" customWidth="1"/>
    <col min="2319" max="2319" width="10.28515625" style="45" bestFit="1" customWidth="1"/>
    <col min="2320" max="2320" width="15.85546875" style="45" customWidth="1"/>
    <col min="2321" max="2321" width="17" style="45" customWidth="1"/>
    <col min="2322" max="2322" width="17.42578125" style="45" customWidth="1"/>
    <col min="2323" max="2323" width="10.140625" style="45" bestFit="1" customWidth="1"/>
    <col min="2324" max="2560" width="9" style="45"/>
    <col min="2561" max="2561" width="4.140625" style="45" customWidth="1"/>
    <col min="2562" max="2562" width="4.28515625" style="45" customWidth="1"/>
    <col min="2563" max="2563" width="13.5703125" style="45" customWidth="1"/>
    <col min="2564" max="2564" width="65" style="45" customWidth="1"/>
    <col min="2565" max="2565" width="6.7109375" style="45" customWidth="1"/>
    <col min="2566" max="2566" width="8.42578125" style="45" customWidth="1"/>
    <col min="2567" max="2567" width="10" style="45" customWidth="1"/>
    <col min="2568" max="2568" width="15.7109375" style="45" customWidth="1"/>
    <col min="2569" max="2569" width="18.140625" style="45" customWidth="1"/>
    <col min="2570" max="2570" width="16.42578125" style="45" customWidth="1"/>
    <col min="2571" max="2571" width="9" style="45"/>
    <col min="2572" max="2572" width="10.7109375" style="45" bestFit="1" customWidth="1"/>
    <col min="2573" max="2573" width="14" style="45" bestFit="1" customWidth="1"/>
    <col min="2574" max="2574" width="10" style="45" bestFit="1" customWidth="1"/>
    <col min="2575" max="2575" width="10.28515625" style="45" bestFit="1" customWidth="1"/>
    <col min="2576" max="2576" width="15.85546875" style="45" customWidth="1"/>
    <col min="2577" max="2577" width="17" style="45" customWidth="1"/>
    <col min="2578" max="2578" width="17.42578125" style="45" customWidth="1"/>
    <col min="2579" max="2579" width="10.140625" style="45" bestFit="1" customWidth="1"/>
    <col min="2580" max="2816" width="9" style="45"/>
    <col min="2817" max="2817" width="4.140625" style="45" customWidth="1"/>
    <col min="2818" max="2818" width="4.28515625" style="45" customWidth="1"/>
    <col min="2819" max="2819" width="13.5703125" style="45" customWidth="1"/>
    <col min="2820" max="2820" width="65" style="45" customWidth="1"/>
    <col min="2821" max="2821" width="6.7109375" style="45" customWidth="1"/>
    <col min="2822" max="2822" width="8.42578125" style="45" customWidth="1"/>
    <col min="2823" max="2823" width="10" style="45" customWidth="1"/>
    <col min="2824" max="2824" width="15.7109375" style="45" customWidth="1"/>
    <col min="2825" max="2825" width="18.140625" style="45" customWidth="1"/>
    <col min="2826" max="2826" width="16.42578125" style="45" customWidth="1"/>
    <col min="2827" max="2827" width="9" style="45"/>
    <col min="2828" max="2828" width="10.7109375" style="45" bestFit="1" customWidth="1"/>
    <col min="2829" max="2829" width="14" style="45" bestFit="1" customWidth="1"/>
    <col min="2830" max="2830" width="10" style="45" bestFit="1" customWidth="1"/>
    <col min="2831" max="2831" width="10.28515625" style="45" bestFit="1" customWidth="1"/>
    <col min="2832" max="2832" width="15.85546875" style="45" customWidth="1"/>
    <col min="2833" max="2833" width="17" style="45" customWidth="1"/>
    <col min="2834" max="2834" width="17.42578125" style="45" customWidth="1"/>
    <col min="2835" max="2835" width="10.140625" style="45" bestFit="1" customWidth="1"/>
    <col min="2836" max="3072" width="9" style="45"/>
    <col min="3073" max="3073" width="4.140625" style="45" customWidth="1"/>
    <col min="3074" max="3074" width="4.28515625" style="45" customWidth="1"/>
    <col min="3075" max="3075" width="13.5703125" style="45" customWidth="1"/>
    <col min="3076" max="3076" width="65" style="45" customWidth="1"/>
    <col min="3077" max="3077" width="6.7109375" style="45" customWidth="1"/>
    <col min="3078" max="3078" width="8.42578125" style="45" customWidth="1"/>
    <col min="3079" max="3079" width="10" style="45" customWidth="1"/>
    <col min="3080" max="3080" width="15.7109375" style="45" customWidth="1"/>
    <col min="3081" max="3081" width="18.140625" style="45" customWidth="1"/>
    <col min="3082" max="3082" width="16.42578125" style="45" customWidth="1"/>
    <col min="3083" max="3083" width="9" style="45"/>
    <col min="3084" max="3084" width="10.7109375" style="45" bestFit="1" customWidth="1"/>
    <col min="3085" max="3085" width="14" style="45" bestFit="1" customWidth="1"/>
    <col min="3086" max="3086" width="10" style="45" bestFit="1" customWidth="1"/>
    <col min="3087" max="3087" width="10.28515625" style="45" bestFit="1" customWidth="1"/>
    <col min="3088" max="3088" width="15.85546875" style="45" customWidth="1"/>
    <col min="3089" max="3089" width="17" style="45" customWidth="1"/>
    <col min="3090" max="3090" width="17.42578125" style="45" customWidth="1"/>
    <col min="3091" max="3091" width="10.140625" style="45" bestFit="1" customWidth="1"/>
    <col min="3092" max="3328" width="9" style="45"/>
    <col min="3329" max="3329" width="4.140625" style="45" customWidth="1"/>
    <col min="3330" max="3330" width="4.28515625" style="45" customWidth="1"/>
    <col min="3331" max="3331" width="13.5703125" style="45" customWidth="1"/>
    <col min="3332" max="3332" width="65" style="45" customWidth="1"/>
    <col min="3333" max="3333" width="6.7109375" style="45" customWidth="1"/>
    <col min="3334" max="3334" width="8.42578125" style="45" customWidth="1"/>
    <col min="3335" max="3335" width="10" style="45" customWidth="1"/>
    <col min="3336" max="3336" width="15.7109375" style="45" customWidth="1"/>
    <col min="3337" max="3337" width="18.140625" style="45" customWidth="1"/>
    <col min="3338" max="3338" width="16.42578125" style="45" customWidth="1"/>
    <col min="3339" max="3339" width="9" style="45"/>
    <col min="3340" max="3340" width="10.7109375" style="45" bestFit="1" customWidth="1"/>
    <col min="3341" max="3341" width="14" style="45" bestFit="1" customWidth="1"/>
    <col min="3342" max="3342" width="10" style="45" bestFit="1" customWidth="1"/>
    <col min="3343" max="3343" width="10.28515625" style="45" bestFit="1" customWidth="1"/>
    <col min="3344" max="3344" width="15.85546875" style="45" customWidth="1"/>
    <col min="3345" max="3345" width="17" style="45" customWidth="1"/>
    <col min="3346" max="3346" width="17.42578125" style="45" customWidth="1"/>
    <col min="3347" max="3347" width="10.140625" style="45" bestFit="1" customWidth="1"/>
    <col min="3348" max="3584" width="9" style="45"/>
    <col min="3585" max="3585" width="4.140625" style="45" customWidth="1"/>
    <col min="3586" max="3586" width="4.28515625" style="45" customWidth="1"/>
    <col min="3587" max="3587" width="13.5703125" style="45" customWidth="1"/>
    <col min="3588" max="3588" width="65" style="45" customWidth="1"/>
    <col min="3589" max="3589" width="6.7109375" style="45" customWidth="1"/>
    <col min="3590" max="3590" width="8.42578125" style="45" customWidth="1"/>
    <col min="3591" max="3591" width="10" style="45" customWidth="1"/>
    <col min="3592" max="3592" width="15.7109375" style="45" customWidth="1"/>
    <col min="3593" max="3593" width="18.140625" style="45" customWidth="1"/>
    <col min="3594" max="3594" width="16.42578125" style="45" customWidth="1"/>
    <col min="3595" max="3595" width="9" style="45"/>
    <col min="3596" max="3596" width="10.7109375" style="45" bestFit="1" customWidth="1"/>
    <col min="3597" max="3597" width="14" style="45" bestFit="1" customWidth="1"/>
    <col min="3598" max="3598" width="10" style="45" bestFit="1" customWidth="1"/>
    <col min="3599" max="3599" width="10.28515625" style="45" bestFit="1" customWidth="1"/>
    <col min="3600" max="3600" width="15.85546875" style="45" customWidth="1"/>
    <col min="3601" max="3601" width="17" style="45" customWidth="1"/>
    <col min="3602" max="3602" width="17.42578125" style="45" customWidth="1"/>
    <col min="3603" max="3603" width="10.140625" style="45" bestFit="1" customWidth="1"/>
    <col min="3604" max="3840" width="9" style="45"/>
    <col min="3841" max="3841" width="4.140625" style="45" customWidth="1"/>
    <col min="3842" max="3842" width="4.28515625" style="45" customWidth="1"/>
    <col min="3843" max="3843" width="13.5703125" style="45" customWidth="1"/>
    <col min="3844" max="3844" width="65" style="45" customWidth="1"/>
    <col min="3845" max="3845" width="6.7109375" style="45" customWidth="1"/>
    <col min="3846" max="3846" width="8.42578125" style="45" customWidth="1"/>
    <col min="3847" max="3847" width="10" style="45" customWidth="1"/>
    <col min="3848" max="3848" width="15.7109375" style="45" customWidth="1"/>
    <col min="3849" max="3849" width="18.140625" style="45" customWidth="1"/>
    <col min="3850" max="3850" width="16.42578125" style="45" customWidth="1"/>
    <col min="3851" max="3851" width="9" style="45"/>
    <col min="3852" max="3852" width="10.7109375" style="45" bestFit="1" customWidth="1"/>
    <col min="3853" max="3853" width="14" style="45" bestFit="1" customWidth="1"/>
    <col min="3854" max="3854" width="10" style="45" bestFit="1" customWidth="1"/>
    <col min="3855" max="3855" width="10.28515625" style="45" bestFit="1" customWidth="1"/>
    <col min="3856" max="3856" width="15.85546875" style="45" customWidth="1"/>
    <col min="3857" max="3857" width="17" style="45" customWidth="1"/>
    <col min="3858" max="3858" width="17.42578125" style="45" customWidth="1"/>
    <col min="3859" max="3859" width="10.140625" style="45" bestFit="1" customWidth="1"/>
    <col min="3860" max="4096" width="9" style="45"/>
    <col min="4097" max="4097" width="4.140625" style="45" customWidth="1"/>
    <col min="4098" max="4098" width="4.28515625" style="45" customWidth="1"/>
    <col min="4099" max="4099" width="13.5703125" style="45" customWidth="1"/>
    <col min="4100" max="4100" width="65" style="45" customWidth="1"/>
    <col min="4101" max="4101" width="6.7109375" style="45" customWidth="1"/>
    <col min="4102" max="4102" width="8.42578125" style="45" customWidth="1"/>
    <col min="4103" max="4103" width="10" style="45" customWidth="1"/>
    <col min="4104" max="4104" width="15.7109375" style="45" customWidth="1"/>
    <col min="4105" max="4105" width="18.140625" style="45" customWidth="1"/>
    <col min="4106" max="4106" width="16.42578125" style="45" customWidth="1"/>
    <col min="4107" max="4107" width="9" style="45"/>
    <col min="4108" max="4108" width="10.7109375" style="45" bestFit="1" customWidth="1"/>
    <col min="4109" max="4109" width="14" style="45" bestFit="1" customWidth="1"/>
    <col min="4110" max="4110" width="10" style="45" bestFit="1" customWidth="1"/>
    <col min="4111" max="4111" width="10.28515625" style="45" bestFit="1" customWidth="1"/>
    <col min="4112" max="4112" width="15.85546875" style="45" customWidth="1"/>
    <col min="4113" max="4113" width="17" style="45" customWidth="1"/>
    <col min="4114" max="4114" width="17.42578125" style="45" customWidth="1"/>
    <col min="4115" max="4115" width="10.140625" style="45" bestFit="1" customWidth="1"/>
    <col min="4116" max="4352" width="9" style="45"/>
    <col min="4353" max="4353" width="4.140625" style="45" customWidth="1"/>
    <col min="4354" max="4354" width="4.28515625" style="45" customWidth="1"/>
    <col min="4355" max="4355" width="13.5703125" style="45" customWidth="1"/>
    <col min="4356" max="4356" width="65" style="45" customWidth="1"/>
    <col min="4357" max="4357" width="6.7109375" style="45" customWidth="1"/>
    <col min="4358" max="4358" width="8.42578125" style="45" customWidth="1"/>
    <col min="4359" max="4359" width="10" style="45" customWidth="1"/>
    <col min="4360" max="4360" width="15.7109375" style="45" customWidth="1"/>
    <col min="4361" max="4361" width="18.140625" style="45" customWidth="1"/>
    <col min="4362" max="4362" width="16.42578125" style="45" customWidth="1"/>
    <col min="4363" max="4363" width="9" style="45"/>
    <col min="4364" max="4364" width="10.7109375" style="45" bestFit="1" customWidth="1"/>
    <col min="4365" max="4365" width="14" style="45" bestFit="1" customWidth="1"/>
    <col min="4366" max="4366" width="10" style="45" bestFit="1" customWidth="1"/>
    <col min="4367" max="4367" width="10.28515625" style="45" bestFit="1" customWidth="1"/>
    <col min="4368" max="4368" width="15.85546875" style="45" customWidth="1"/>
    <col min="4369" max="4369" width="17" style="45" customWidth="1"/>
    <col min="4370" max="4370" width="17.42578125" style="45" customWidth="1"/>
    <col min="4371" max="4371" width="10.140625" style="45" bestFit="1" customWidth="1"/>
    <col min="4372" max="4608" width="9" style="45"/>
    <col min="4609" max="4609" width="4.140625" style="45" customWidth="1"/>
    <col min="4610" max="4610" width="4.28515625" style="45" customWidth="1"/>
    <col min="4611" max="4611" width="13.5703125" style="45" customWidth="1"/>
    <col min="4612" max="4612" width="65" style="45" customWidth="1"/>
    <col min="4613" max="4613" width="6.7109375" style="45" customWidth="1"/>
    <col min="4614" max="4614" width="8.42578125" style="45" customWidth="1"/>
    <col min="4615" max="4615" width="10" style="45" customWidth="1"/>
    <col min="4616" max="4616" width="15.7109375" style="45" customWidth="1"/>
    <col min="4617" max="4617" width="18.140625" style="45" customWidth="1"/>
    <col min="4618" max="4618" width="16.42578125" style="45" customWidth="1"/>
    <col min="4619" max="4619" width="9" style="45"/>
    <col min="4620" max="4620" width="10.7109375" style="45" bestFit="1" customWidth="1"/>
    <col min="4621" max="4621" width="14" style="45" bestFit="1" customWidth="1"/>
    <col min="4622" max="4622" width="10" style="45" bestFit="1" customWidth="1"/>
    <col min="4623" max="4623" width="10.28515625" style="45" bestFit="1" customWidth="1"/>
    <col min="4624" max="4624" width="15.85546875" style="45" customWidth="1"/>
    <col min="4625" max="4625" width="17" style="45" customWidth="1"/>
    <col min="4626" max="4626" width="17.42578125" style="45" customWidth="1"/>
    <col min="4627" max="4627" width="10.140625" style="45" bestFit="1" customWidth="1"/>
    <col min="4628" max="4864" width="9" style="45"/>
    <col min="4865" max="4865" width="4.140625" style="45" customWidth="1"/>
    <col min="4866" max="4866" width="4.28515625" style="45" customWidth="1"/>
    <col min="4867" max="4867" width="13.5703125" style="45" customWidth="1"/>
    <col min="4868" max="4868" width="65" style="45" customWidth="1"/>
    <col min="4869" max="4869" width="6.7109375" style="45" customWidth="1"/>
    <col min="4870" max="4870" width="8.42578125" style="45" customWidth="1"/>
    <col min="4871" max="4871" width="10" style="45" customWidth="1"/>
    <col min="4872" max="4872" width="15.7109375" style="45" customWidth="1"/>
    <col min="4873" max="4873" width="18.140625" style="45" customWidth="1"/>
    <col min="4874" max="4874" width="16.42578125" style="45" customWidth="1"/>
    <col min="4875" max="4875" width="9" style="45"/>
    <col min="4876" max="4876" width="10.7109375" style="45" bestFit="1" customWidth="1"/>
    <col min="4877" max="4877" width="14" style="45" bestFit="1" customWidth="1"/>
    <col min="4878" max="4878" width="10" style="45" bestFit="1" customWidth="1"/>
    <col min="4879" max="4879" width="10.28515625" style="45" bestFit="1" customWidth="1"/>
    <col min="4880" max="4880" width="15.85546875" style="45" customWidth="1"/>
    <col min="4881" max="4881" width="17" style="45" customWidth="1"/>
    <col min="4882" max="4882" width="17.42578125" style="45" customWidth="1"/>
    <col min="4883" max="4883" width="10.140625" style="45" bestFit="1" customWidth="1"/>
    <col min="4884" max="5120" width="9" style="45"/>
    <col min="5121" max="5121" width="4.140625" style="45" customWidth="1"/>
    <col min="5122" max="5122" width="4.28515625" style="45" customWidth="1"/>
    <col min="5123" max="5123" width="13.5703125" style="45" customWidth="1"/>
    <col min="5124" max="5124" width="65" style="45" customWidth="1"/>
    <col min="5125" max="5125" width="6.7109375" style="45" customWidth="1"/>
    <col min="5126" max="5126" width="8.42578125" style="45" customWidth="1"/>
    <col min="5127" max="5127" width="10" style="45" customWidth="1"/>
    <col min="5128" max="5128" width="15.7109375" style="45" customWidth="1"/>
    <col min="5129" max="5129" width="18.140625" style="45" customWidth="1"/>
    <col min="5130" max="5130" width="16.42578125" style="45" customWidth="1"/>
    <col min="5131" max="5131" width="9" style="45"/>
    <col min="5132" max="5132" width="10.7109375" style="45" bestFit="1" customWidth="1"/>
    <col min="5133" max="5133" width="14" style="45" bestFit="1" customWidth="1"/>
    <col min="5134" max="5134" width="10" style="45" bestFit="1" customWidth="1"/>
    <col min="5135" max="5135" width="10.28515625" style="45" bestFit="1" customWidth="1"/>
    <col min="5136" max="5136" width="15.85546875" style="45" customWidth="1"/>
    <col min="5137" max="5137" width="17" style="45" customWidth="1"/>
    <col min="5138" max="5138" width="17.42578125" style="45" customWidth="1"/>
    <col min="5139" max="5139" width="10.140625" style="45" bestFit="1" customWidth="1"/>
    <col min="5140" max="5376" width="9" style="45"/>
    <col min="5377" max="5377" width="4.140625" style="45" customWidth="1"/>
    <col min="5378" max="5378" width="4.28515625" style="45" customWidth="1"/>
    <col min="5379" max="5379" width="13.5703125" style="45" customWidth="1"/>
    <col min="5380" max="5380" width="65" style="45" customWidth="1"/>
    <col min="5381" max="5381" width="6.7109375" style="45" customWidth="1"/>
    <col min="5382" max="5382" width="8.42578125" style="45" customWidth="1"/>
    <col min="5383" max="5383" width="10" style="45" customWidth="1"/>
    <col min="5384" max="5384" width="15.7109375" style="45" customWidth="1"/>
    <col min="5385" max="5385" width="18.140625" style="45" customWidth="1"/>
    <col min="5386" max="5386" width="16.42578125" style="45" customWidth="1"/>
    <col min="5387" max="5387" width="9" style="45"/>
    <col min="5388" max="5388" width="10.7109375" style="45" bestFit="1" customWidth="1"/>
    <col min="5389" max="5389" width="14" style="45" bestFit="1" customWidth="1"/>
    <col min="5390" max="5390" width="10" style="45" bestFit="1" customWidth="1"/>
    <col min="5391" max="5391" width="10.28515625" style="45" bestFit="1" customWidth="1"/>
    <col min="5392" max="5392" width="15.85546875" style="45" customWidth="1"/>
    <col min="5393" max="5393" width="17" style="45" customWidth="1"/>
    <col min="5394" max="5394" width="17.42578125" style="45" customWidth="1"/>
    <col min="5395" max="5395" width="10.140625" style="45" bestFit="1" customWidth="1"/>
    <col min="5396" max="5632" width="9" style="45"/>
    <col min="5633" max="5633" width="4.140625" style="45" customWidth="1"/>
    <col min="5634" max="5634" width="4.28515625" style="45" customWidth="1"/>
    <col min="5635" max="5635" width="13.5703125" style="45" customWidth="1"/>
    <col min="5636" max="5636" width="65" style="45" customWidth="1"/>
    <col min="5637" max="5637" width="6.7109375" style="45" customWidth="1"/>
    <col min="5638" max="5638" width="8.42578125" style="45" customWidth="1"/>
    <col min="5639" max="5639" width="10" style="45" customWidth="1"/>
    <col min="5640" max="5640" width="15.7109375" style="45" customWidth="1"/>
    <col min="5641" max="5641" width="18.140625" style="45" customWidth="1"/>
    <col min="5642" max="5642" width="16.42578125" style="45" customWidth="1"/>
    <col min="5643" max="5643" width="9" style="45"/>
    <col min="5644" max="5644" width="10.7109375" style="45" bestFit="1" customWidth="1"/>
    <col min="5645" max="5645" width="14" style="45" bestFit="1" customWidth="1"/>
    <col min="5646" max="5646" width="10" style="45" bestFit="1" customWidth="1"/>
    <col min="5647" max="5647" width="10.28515625" style="45" bestFit="1" customWidth="1"/>
    <col min="5648" max="5648" width="15.85546875" style="45" customWidth="1"/>
    <col min="5649" max="5649" width="17" style="45" customWidth="1"/>
    <col min="5650" max="5650" width="17.42578125" style="45" customWidth="1"/>
    <col min="5651" max="5651" width="10.140625" style="45" bestFit="1" customWidth="1"/>
    <col min="5652" max="5888" width="9" style="45"/>
    <col min="5889" max="5889" width="4.140625" style="45" customWidth="1"/>
    <col min="5890" max="5890" width="4.28515625" style="45" customWidth="1"/>
    <col min="5891" max="5891" width="13.5703125" style="45" customWidth="1"/>
    <col min="5892" max="5892" width="65" style="45" customWidth="1"/>
    <col min="5893" max="5893" width="6.7109375" style="45" customWidth="1"/>
    <col min="5894" max="5894" width="8.42578125" style="45" customWidth="1"/>
    <col min="5895" max="5895" width="10" style="45" customWidth="1"/>
    <col min="5896" max="5896" width="15.7109375" style="45" customWidth="1"/>
    <col min="5897" max="5897" width="18.140625" style="45" customWidth="1"/>
    <col min="5898" max="5898" width="16.42578125" style="45" customWidth="1"/>
    <col min="5899" max="5899" width="9" style="45"/>
    <col min="5900" max="5900" width="10.7109375" style="45" bestFit="1" customWidth="1"/>
    <col min="5901" max="5901" width="14" style="45" bestFit="1" customWidth="1"/>
    <col min="5902" max="5902" width="10" style="45" bestFit="1" customWidth="1"/>
    <col min="5903" max="5903" width="10.28515625" style="45" bestFit="1" customWidth="1"/>
    <col min="5904" max="5904" width="15.85546875" style="45" customWidth="1"/>
    <col min="5905" max="5905" width="17" style="45" customWidth="1"/>
    <col min="5906" max="5906" width="17.42578125" style="45" customWidth="1"/>
    <col min="5907" max="5907" width="10.140625" style="45" bestFit="1" customWidth="1"/>
    <col min="5908" max="6144" width="9" style="45"/>
    <col min="6145" max="6145" width="4.140625" style="45" customWidth="1"/>
    <col min="6146" max="6146" width="4.28515625" style="45" customWidth="1"/>
    <col min="6147" max="6147" width="13.5703125" style="45" customWidth="1"/>
    <col min="6148" max="6148" width="65" style="45" customWidth="1"/>
    <col min="6149" max="6149" width="6.7109375" style="45" customWidth="1"/>
    <col min="6150" max="6150" width="8.42578125" style="45" customWidth="1"/>
    <col min="6151" max="6151" width="10" style="45" customWidth="1"/>
    <col min="6152" max="6152" width="15.7109375" style="45" customWidth="1"/>
    <col min="6153" max="6153" width="18.140625" style="45" customWidth="1"/>
    <col min="6154" max="6154" width="16.42578125" style="45" customWidth="1"/>
    <col min="6155" max="6155" width="9" style="45"/>
    <col min="6156" max="6156" width="10.7109375" style="45" bestFit="1" customWidth="1"/>
    <col min="6157" max="6157" width="14" style="45" bestFit="1" customWidth="1"/>
    <col min="6158" max="6158" width="10" style="45" bestFit="1" customWidth="1"/>
    <col min="6159" max="6159" width="10.28515625" style="45" bestFit="1" customWidth="1"/>
    <col min="6160" max="6160" width="15.85546875" style="45" customWidth="1"/>
    <col min="6161" max="6161" width="17" style="45" customWidth="1"/>
    <col min="6162" max="6162" width="17.42578125" style="45" customWidth="1"/>
    <col min="6163" max="6163" width="10.140625" style="45" bestFit="1" customWidth="1"/>
    <col min="6164" max="6400" width="9" style="45"/>
    <col min="6401" max="6401" width="4.140625" style="45" customWidth="1"/>
    <col min="6402" max="6402" width="4.28515625" style="45" customWidth="1"/>
    <col min="6403" max="6403" width="13.5703125" style="45" customWidth="1"/>
    <col min="6404" max="6404" width="65" style="45" customWidth="1"/>
    <col min="6405" max="6405" width="6.7109375" style="45" customWidth="1"/>
    <col min="6406" max="6406" width="8.42578125" style="45" customWidth="1"/>
    <col min="6407" max="6407" width="10" style="45" customWidth="1"/>
    <col min="6408" max="6408" width="15.7109375" style="45" customWidth="1"/>
    <col min="6409" max="6409" width="18.140625" style="45" customWidth="1"/>
    <col min="6410" max="6410" width="16.42578125" style="45" customWidth="1"/>
    <col min="6411" max="6411" width="9" style="45"/>
    <col min="6412" max="6412" width="10.7109375" style="45" bestFit="1" customWidth="1"/>
    <col min="6413" max="6413" width="14" style="45" bestFit="1" customWidth="1"/>
    <col min="6414" max="6414" width="10" style="45" bestFit="1" customWidth="1"/>
    <col min="6415" max="6415" width="10.28515625" style="45" bestFit="1" customWidth="1"/>
    <col min="6416" max="6416" width="15.85546875" style="45" customWidth="1"/>
    <col min="6417" max="6417" width="17" style="45" customWidth="1"/>
    <col min="6418" max="6418" width="17.42578125" style="45" customWidth="1"/>
    <col min="6419" max="6419" width="10.140625" style="45" bestFit="1" customWidth="1"/>
    <col min="6420" max="6656" width="9" style="45"/>
    <col min="6657" max="6657" width="4.140625" style="45" customWidth="1"/>
    <col min="6658" max="6658" width="4.28515625" style="45" customWidth="1"/>
    <col min="6659" max="6659" width="13.5703125" style="45" customWidth="1"/>
    <col min="6660" max="6660" width="65" style="45" customWidth="1"/>
    <col min="6661" max="6661" width="6.7109375" style="45" customWidth="1"/>
    <col min="6662" max="6662" width="8.42578125" style="45" customWidth="1"/>
    <col min="6663" max="6663" width="10" style="45" customWidth="1"/>
    <col min="6664" max="6664" width="15.7109375" style="45" customWidth="1"/>
    <col min="6665" max="6665" width="18.140625" style="45" customWidth="1"/>
    <col min="6666" max="6666" width="16.42578125" style="45" customWidth="1"/>
    <col min="6667" max="6667" width="9" style="45"/>
    <col min="6668" max="6668" width="10.7109375" style="45" bestFit="1" customWidth="1"/>
    <col min="6669" max="6669" width="14" style="45" bestFit="1" customWidth="1"/>
    <col min="6670" max="6670" width="10" style="45" bestFit="1" customWidth="1"/>
    <col min="6671" max="6671" width="10.28515625" style="45" bestFit="1" customWidth="1"/>
    <col min="6672" max="6672" width="15.85546875" style="45" customWidth="1"/>
    <col min="6673" max="6673" width="17" style="45" customWidth="1"/>
    <col min="6674" max="6674" width="17.42578125" style="45" customWidth="1"/>
    <col min="6675" max="6675" width="10.140625" style="45" bestFit="1" customWidth="1"/>
    <col min="6676" max="6912" width="9" style="45"/>
    <col min="6913" max="6913" width="4.140625" style="45" customWidth="1"/>
    <col min="6914" max="6914" width="4.28515625" style="45" customWidth="1"/>
    <col min="6915" max="6915" width="13.5703125" style="45" customWidth="1"/>
    <col min="6916" max="6916" width="65" style="45" customWidth="1"/>
    <col min="6917" max="6917" width="6.7109375" style="45" customWidth="1"/>
    <col min="6918" max="6918" width="8.42578125" style="45" customWidth="1"/>
    <col min="6919" max="6919" width="10" style="45" customWidth="1"/>
    <col min="6920" max="6920" width="15.7109375" style="45" customWidth="1"/>
    <col min="6921" max="6921" width="18.140625" style="45" customWidth="1"/>
    <col min="6922" max="6922" width="16.42578125" style="45" customWidth="1"/>
    <col min="6923" max="6923" width="9" style="45"/>
    <col min="6924" max="6924" width="10.7109375" style="45" bestFit="1" customWidth="1"/>
    <col min="6925" max="6925" width="14" style="45" bestFit="1" customWidth="1"/>
    <col min="6926" max="6926" width="10" style="45" bestFit="1" customWidth="1"/>
    <col min="6927" max="6927" width="10.28515625" style="45" bestFit="1" customWidth="1"/>
    <col min="6928" max="6928" width="15.85546875" style="45" customWidth="1"/>
    <col min="6929" max="6929" width="17" style="45" customWidth="1"/>
    <col min="6930" max="6930" width="17.42578125" style="45" customWidth="1"/>
    <col min="6931" max="6931" width="10.140625" style="45" bestFit="1" customWidth="1"/>
    <col min="6932" max="7168" width="9" style="45"/>
    <col min="7169" max="7169" width="4.140625" style="45" customWidth="1"/>
    <col min="7170" max="7170" width="4.28515625" style="45" customWidth="1"/>
    <col min="7171" max="7171" width="13.5703125" style="45" customWidth="1"/>
    <col min="7172" max="7172" width="65" style="45" customWidth="1"/>
    <col min="7173" max="7173" width="6.7109375" style="45" customWidth="1"/>
    <col min="7174" max="7174" width="8.42578125" style="45" customWidth="1"/>
    <col min="7175" max="7175" width="10" style="45" customWidth="1"/>
    <col min="7176" max="7176" width="15.7109375" style="45" customWidth="1"/>
    <col min="7177" max="7177" width="18.140625" style="45" customWidth="1"/>
    <col min="7178" max="7178" width="16.42578125" style="45" customWidth="1"/>
    <col min="7179" max="7179" width="9" style="45"/>
    <col min="7180" max="7180" width="10.7109375" style="45" bestFit="1" customWidth="1"/>
    <col min="7181" max="7181" width="14" style="45" bestFit="1" customWidth="1"/>
    <col min="7182" max="7182" width="10" style="45" bestFit="1" customWidth="1"/>
    <col min="7183" max="7183" width="10.28515625" style="45" bestFit="1" customWidth="1"/>
    <col min="7184" max="7184" width="15.85546875" style="45" customWidth="1"/>
    <col min="7185" max="7185" width="17" style="45" customWidth="1"/>
    <col min="7186" max="7186" width="17.42578125" style="45" customWidth="1"/>
    <col min="7187" max="7187" width="10.140625" style="45" bestFit="1" customWidth="1"/>
    <col min="7188" max="7424" width="9" style="45"/>
    <col min="7425" max="7425" width="4.140625" style="45" customWidth="1"/>
    <col min="7426" max="7426" width="4.28515625" style="45" customWidth="1"/>
    <col min="7427" max="7427" width="13.5703125" style="45" customWidth="1"/>
    <col min="7428" max="7428" width="65" style="45" customWidth="1"/>
    <col min="7429" max="7429" width="6.7109375" style="45" customWidth="1"/>
    <col min="7430" max="7430" width="8.42578125" style="45" customWidth="1"/>
    <col min="7431" max="7431" width="10" style="45" customWidth="1"/>
    <col min="7432" max="7432" width="15.7109375" style="45" customWidth="1"/>
    <col min="7433" max="7433" width="18.140625" style="45" customWidth="1"/>
    <col min="7434" max="7434" width="16.42578125" style="45" customWidth="1"/>
    <col min="7435" max="7435" width="9" style="45"/>
    <col min="7436" max="7436" width="10.7109375" style="45" bestFit="1" customWidth="1"/>
    <col min="7437" max="7437" width="14" style="45" bestFit="1" customWidth="1"/>
    <col min="7438" max="7438" width="10" style="45" bestFit="1" customWidth="1"/>
    <col min="7439" max="7439" width="10.28515625" style="45" bestFit="1" customWidth="1"/>
    <col min="7440" max="7440" width="15.85546875" style="45" customWidth="1"/>
    <col min="7441" max="7441" width="17" style="45" customWidth="1"/>
    <col min="7442" max="7442" width="17.42578125" style="45" customWidth="1"/>
    <col min="7443" max="7443" width="10.140625" style="45" bestFit="1" customWidth="1"/>
    <col min="7444" max="7680" width="9" style="45"/>
    <col min="7681" max="7681" width="4.140625" style="45" customWidth="1"/>
    <col min="7682" max="7682" width="4.28515625" style="45" customWidth="1"/>
    <col min="7683" max="7683" width="13.5703125" style="45" customWidth="1"/>
    <col min="7684" max="7684" width="65" style="45" customWidth="1"/>
    <col min="7685" max="7685" width="6.7109375" style="45" customWidth="1"/>
    <col min="7686" max="7686" width="8.42578125" style="45" customWidth="1"/>
    <col min="7687" max="7687" width="10" style="45" customWidth="1"/>
    <col min="7688" max="7688" width="15.7109375" style="45" customWidth="1"/>
    <col min="7689" max="7689" width="18.140625" style="45" customWidth="1"/>
    <col min="7690" max="7690" width="16.42578125" style="45" customWidth="1"/>
    <col min="7691" max="7691" width="9" style="45"/>
    <col min="7692" max="7692" width="10.7109375" style="45" bestFit="1" customWidth="1"/>
    <col min="7693" max="7693" width="14" style="45" bestFit="1" customWidth="1"/>
    <col min="7694" max="7694" width="10" style="45" bestFit="1" customWidth="1"/>
    <col min="7695" max="7695" width="10.28515625" style="45" bestFit="1" customWidth="1"/>
    <col min="7696" max="7696" width="15.85546875" style="45" customWidth="1"/>
    <col min="7697" max="7697" width="17" style="45" customWidth="1"/>
    <col min="7698" max="7698" width="17.42578125" style="45" customWidth="1"/>
    <col min="7699" max="7699" width="10.140625" style="45" bestFit="1" customWidth="1"/>
    <col min="7700" max="7936" width="9" style="45"/>
    <col min="7937" max="7937" width="4.140625" style="45" customWidth="1"/>
    <col min="7938" max="7938" width="4.28515625" style="45" customWidth="1"/>
    <col min="7939" max="7939" width="13.5703125" style="45" customWidth="1"/>
    <col min="7940" max="7940" width="65" style="45" customWidth="1"/>
    <col min="7941" max="7941" width="6.7109375" style="45" customWidth="1"/>
    <col min="7942" max="7942" width="8.42578125" style="45" customWidth="1"/>
    <col min="7943" max="7943" width="10" style="45" customWidth="1"/>
    <col min="7944" max="7944" width="15.7109375" style="45" customWidth="1"/>
    <col min="7945" max="7945" width="18.140625" style="45" customWidth="1"/>
    <col min="7946" max="7946" width="16.42578125" style="45" customWidth="1"/>
    <col min="7947" max="7947" width="9" style="45"/>
    <col min="7948" max="7948" width="10.7109375" style="45" bestFit="1" customWidth="1"/>
    <col min="7949" max="7949" width="14" style="45" bestFit="1" customWidth="1"/>
    <col min="7950" max="7950" width="10" style="45" bestFit="1" customWidth="1"/>
    <col min="7951" max="7951" width="10.28515625" style="45" bestFit="1" customWidth="1"/>
    <col min="7952" max="7952" width="15.85546875" style="45" customWidth="1"/>
    <col min="7953" max="7953" width="17" style="45" customWidth="1"/>
    <col min="7954" max="7954" width="17.42578125" style="45" customWidth="1"/>
    <col min="7955" max="7955" width="10.140625" style="45" bestFit="1" customWidth="1"/>
    <col min="7956" max="8192" width="9" style="45"/>
    <col min="8193" max="8193" width="4.140625" style="45" customWidth="1"/>
    <col min="8194" max="8194" width="4.28515625" style="45" customWidth="1"/>
    <col min="8195" max="8195" width="13.5703125" style="45" customWidth="1"/>
    <col min="8196" max="8196" width="65" style="45" customWidth="1"/>
    <col min="8197" max="8197" width="6.7109375" style="45" customWidth="1"/>
    <col min="8198" max="8198" width="8.42578125" style="45" customWidth="1"/>
    <col min="8199" max="8199" width="10" style="45" customWidth="1"/>
    <col min="8200" max="8200" width="15.7109375" style="45" customWidth="1"/>
    <col min="8201" max="8201" width="18.140625" style="45" customWidth="1"/>
    <col min="8202" max="8202" width="16.42578125" style="45" customWidth="1"/>
    <col min="8203" max="8203" width="9" style="45"/>
    <col min="8204" max="8204" width="10.7109375" style="45" bestFit="1" customWidth="1"/>
    <col min="8205" max="8205" width="14" style="45" bestFit="1" customWidth="1"/>
    <col min="8206" max="8206" width="10" style="45" bestFit="1" customWidth="1"/>
    <col min="8207" max="8207" width="10.28515625" style="45" bestFit="1" customWidth="1"/>
    <col min="8208" max="8208" width="15.85546875" style="45" customWidth="1"/>
    <col min="8209" max="8209" width="17" style="45" customWidth="1"/>
    <col min="8210" max="8210" width="17.42578125" style="45" customWidth="1"/>
    <col min="8211" max="8211" width="10.140625" style="45" bestFit="1" customWidth="1"/>
    <col min="8212" max="8448" width="9" style="45"/>
    <col min="8449" max="8449" width="4.140625" style="45" customWidth="1"/>
    <col min="8450" max="8450" width="4.28515625" style="45" customWidth="1"/>
    <col min="8451" max="8451" width="13.5703125" style="45" customWidth="1"/>
    <col min="8452" max="8452" width="65" style="45" customWidth="1"/>
    <col min="8453" max="8453" width="6.7109375" style="45" customWidth="1"/>
    <col min="8454" max="8454" width="8.42578125" style="45" customWidth="1"/>
    <col min="8455" max="8455" width="10" style="45" customWidth="1"/>
    <col min="8456" max="8456" width="15.7109375" style="45" customWidth="1"/>
    <col min="8457" max="8457" width="18.140625" style="45" customWidth="1"/>
    <col min="8458" max="8458" width="16.42578125" style="45" customWidth="1"/>
    <col min="8459" max="8459" width="9" style="45"/>
    <col min="8460" max="8460" width="10.7109375" style="45" bestFit="1" customWidth="1"/>
    <col min="8461" max="8461" width="14" style="45" bestFit="1" customWidth="1"/>
    <col min="8462" max="8462" width="10" style="45" bestFit="1" customWidth="1"/>
    <col min="8463" max="8463" width="10.28515625" style="45" bestFit="1" customWidth="1"/>
    <col min="8464" max="8464" width="15.85546875" style="45" customWidth="1"/>
    <col min="8465" max="8465" width="17" style="45" customWidth="1"/>
    <col min="8466" max="8466" width="17.42578125" style="45" customWidth="1"/>
    <col min="8467" max="8467" width="10.140625" style="45" bestFit="1" customWidth="1"/>
    <col min="8468" max="8704" width="9" style="45"/>
    <col min="8705" max="8705" width="4.140625" style="45" customWidth="1"/>
    <col min="8706" max="8706" width="4.28515625" style="45" customWidth="1"/>
    <col min="8707" max="8707" width="13.5703125" style="45" customWidth="1"/>
    <col min="8708" max="8708" width="65" style="45" customWidth="1"/>
    <col min="8709" max="8709" width="6.7109375" style="45" customWidth="1"/>
    <col min="8710" max="8710" width="8.42578125" style="45" customWidth="1"/>
    <col min="8711" max="8711" width="10" style="45" customWidth="1"/>
    <col min="8712" max="8712" width="15.7109375" style="45" customWidth="1"/>
    <col min="8713" max="8713" width="18.140625" style="45" customWidth="1"/>
    <col min="8714" max="8714" width="16.42578125" style="45" customWidth="1"/>
    <col min="8715" max="8715" width="9" style="45"/>
    <col min="8716" max="8716" width="10.7109375" style="45" bestFit="1" customWidth="1"/>
    <col min="8717" max="8717" width="14" style="45" bestFit="1" customWidth="1"/>
    <col min="8718" max="8718" width="10" style="45" bestFit="1" customWidth="1"/>
    <col min="8719" max="8719" width="10.28515625" style="45" bestFit="1" customWidth="1"/>
    <col min="8720" max="8720" width="15.85546875" style="45" customWidth="1"/>
    <col min="8721" max="8721" width="17" style="45" customWidth="1"/>
    <col min="8722" max="8722" width="17.42578125" style="45" customWidth="1"/>
    <col min="8723" max="8723" width="10.140625" style="45" bestFit="1" customWidth="1"/>
    <col min="8724" max="8960" width="9" style="45"/>
    <col min="8961" max="8961" width="4.140625" style="45" customWidth="1"/>
    <col min="8962" max="8962" width="4.28515625" style="45" customWidth="1"/>
    <col min="8963" max="8963" width="13.5703125" style="45" customWidth="1"/>
    <col min="8964" max="8964" width="65" style="45" customWidth="1"/>
    <col min="8965" max="8965" width="6.7109375" style="45" customWidth="1"/>
    <col min="8966" max="8966" width="8.42578125" style="45" customWidth="1"/>
    <col min="8967" max="8967" width="10" style="45" customWidth="1"/>
    <col min="8968" max="8968" width="15.7109375" style="45" customWidth="1"/>
    <col min="8969" max="8969" width="18.140625" style="45" customWidth="1"/>
    <col min="8970" max="8970" width="16.42578125" style="45" customWidth="1"/>
    <col min="8971" max="8971" width="9" style="45"/>
    <col min="8972" max="8972" width="10.7109375" style="45" bestFit="1" customWidth="1"/>
    <col min="8973" max="8973" width="14" style="45" bestFit="1" customWidth="1"/>
    <col min="8974" max="8974" width="10" style="45" bestFit="1" customWidth="1"/>
    <col min="8975" max="8975" width="10.28515625" style="45" bestFit="1" customWidth="1"/>
    <col min="8976" max="8976" width="15.85546875" style="45" customWidth="1"/>
    <col min="8977" max="8977" width="17" style="45" customWidth="1"/>
    <col min="8978" max="8978" width="17.42578125" style="45" customWidth="1"/>
    <col min="8979" max="8979" width="10.140625" style="45" bestFit="1" customWidth="1"/>
    <col min="8980" max="9216" width="9" style="45"/>
    <col min="9217" max="9217" width="4.140625" style="45" customWidth="1"/>
    <col min="9218" max="9218" width="4.28515625" style="45" customWidth="1"/>
    <col min="9219" max="9219" width="13.5703125" style="45" customWidth="1"/>
    <col min="9220" max="9220" width="65" style="45" customWidth="1"/>
    <col min="9221" max="9221" width="6.7109375" style="45" customWidth="1"/>
    <col min="9222" max="9222" width="8.42578125" style="45" customWidth="1"/>
    <col min="9223" max="9223" width="10" style="45" customWidth="1"/>
    <col min="9224" max="9224" width="15.7109375" style="45" customWidth="1"/>
    <col min="9225" max="9225" width="18.140625" style="45" customWidth="1"/>
    <col min="9226" max="9226" width="16.42578125" style="45" customWidth="1"/>
    <col min="9227" max="9227" width="9" style="45"/>
    <col min="9228" max="9228" width="10.7109375" style="45" bestFit="1" customWidth="1"/>
    <col min="9229" max="9229" width="14" style="45" bestFit="1" customWidth="1"/>
    <col min="9230" max="9230" width="10" style="45" bestFit="1" customWidth="1"/>
    <col min="9231" max="9231" width="10.28515625" style="45" bestFit="1" customWidth="1"/>
    <col min="9232" max="9232" width="15.85546875" style="45" customWidth="1"/>
    <col min="9233" max="9233" width="17" style="45" customWidth="1"/>
    <col min="9234" max="9234" width="17.42578125" style="45" customWidth="1"/>
    <col min="9235" max="9235" width="10.140625" style="45" bestFit="1" customWidth="1"/>
    <col min="9236" max="9472" width="9" style="45"/>
    <col min="9473" max="9473" width="4.140625" style="45" customWidth="1"/>
    <col min="9474" max="9474" width="4.28515625" style="45" customWidth="1"/>
    <col min="9475" max="9475" width="13.5703125" style="45" customWidth="1"/>
    <col min="9476" max="9476" width="65" style="45" customWidth="1"/>
    <col min="9477" max="9477" width="6.7109375" style="45" customWidth="1"/>
    <col min="9478" max="9478" width="8.42578125" style="45" customWidth="1"/>
    <col min="9479" max="9479" width="10" style="45" customWidth="1"/>
    <col min="9480" max="9480" width="15.7109375" style="45" customWidth="1"/>
    <col min="9481" max="9481" width="18.140625" style="45" customWidth="1"/>
    <col min="9482" max="9482" width="16.42578125" style="45" customWidth="1"/>
    <col min="9483" max="9483" width="9" style="45"/>
    <col min="9484" max="9484" width="10.7109375" style="45" bestFit="1" customWidth="1"/>
    <col min="9485" max="9485" width="14" style="45" bestFit="1" customWidth="1"/>
    <col min="9486" max="9486" width="10" style="45" bestFit="1" customWidth="1"/>
    <col min="9487" max="9487" width="10.28515625" style="45" bestFit="1" customWidth="1"/>
    <col min="9488" max="9488" width="15.85546875" style="45" customWidth="1"/>
    <col min="9489" max="9489" width="17" style="45" customWidth="1"/>
    <col min="9490" max="9490" width="17.42578125" style="45" customWidth="1"/>
    <col min="9491" max="9491" width="10.140625" style="45" bestFit="1" customWidth="1"/>
    <col min="9492" max="9728" width="9" style="45"/>
    <col min="9729" max="9729" width="4.140625" style="45" customWidth="1"/>
    <col min="9730" max="9730" width="4.28515625" style="45" customWidth="1"/>
    <col min="9731" max="9731" width="13.5703125" style="45" customWidth="1"/>
    <col min="9732" max="9732" width="65" style="45" customWidth="1"/>
    <col min="9733" max="9733" width="6.7109375" style="45" customWidth="1"/>
    <col min="9734" max="9734" width="8.42578125" style="45" customWidth="1"/>
    <col min="9735" max="9735" width="10" style="45" customWidth="1"/>
    <col min="9736" max="9736" width="15.7109375" style="45" customWidth="1"/>
    <col min="9737" max="9737" width="18.140625" style="45" customWidth="1"/>
    <col min="9738" max="9738" width="16.42578125" style="45" customWidth="1"/>
    <col min="9739" max="9739" width="9" style="45"/>
    <col min="9740" max="9740" width="10.7109375" style="45" bestFit="1" customWidth="1"/>
    <col min="9741" max="9741" width="14" style="45" bestFit="1" customWidth="1"/>
    <col min="9742" max="9742" width="10" style="45" bestFit="1" customWidth="1"/>
    <col min="9743" max="9743" width="10.28515625" style="45" bestFit="1" customWidth="1"/>
    <col min="9744" max="9744" width="15.85546875" style="45" customWidth="1"/>
    <col min="9745" max="9745" width="17" style="45" customWidth="1"/>
    <col min="9746" max="9746" width="17.42578125" style="45" customWidth="1"/>
    <col min="9747" max="9747" width="10.140625" style="45" bestFit="1" customWidth="1"/>
    <col min="9748" max="9984" width="9" style="45"/>
    <col min="9985" max="9985" width="4.140625" style="45" customWidth="1"/>
    <col min="9986" max="9986" width="4.28515625" style="45" customWidth="1"/>
    <col min="9987" max="9987" width="13.5703125" style="45" customWidth="1"/>
    <col min="9988" max="9988" width="65" style="45" customWidth="1"/>
    <col min="9989" max="9989" width="6.7109375" style="45" customWidth="1"/>
    <col min="9990" max="9990" width="8.42578125" style="45" customWidth="1"/>
    <col min="9991" max="9991" width="10" style="45" customWidth="1"/>
    <col min="9992" max="9992" width="15.7109375" style="45" customWidth="1"/>
    <col min="9993" max="9993" width="18.140625" style="45" customWidth="1"/>
    <col min="9994" max="9994" width="16.42578125" style="45" customWidth="1"/>
    <col min="9995" max="9995" width="9" style="45"/>
    <col min="9996" max="9996" width="10.7109375" style="45" bestFit="1" customWidth="1"/>
    <col min="9997" max="9997" width="14" style="45" bestFit="1" customWidth="1"/>
    <col min="9998" max="9998" width="10" style="45" bestFit="1" customWidth="1"/>
    <col min="9999" max="9999" width="10.28515625" style="45" bestFit="1" customWidth="1"/>
    <col min="10000" max="10000" width="15.85546875" style="45" customWidth="1"/>
    <col min="10001" max="10001" width="17" style="45" customWidth="1"/>
    <col min="10002" max="10002" width="17.42578125" style="45" customWidth="1"/>
    <col min="10003" max="10003" width="10.140625" style="45" bestFit="1" customWidth="1"/>
    <col min="10004" max="10240" width="9" style="45"/>
    <col min="10241" max="10241" width="4.140625" style="45" customWidth="1"/>
    <col min="10242" max="10242" width="4.28515625" style="45" customWidth="1"/>
    <col min="10243" max="10243" width="13.5703125" style="45" customWidth="1"/>
    <col min="10244" max="10244" width="65" style="45" customWidth="1"/>
    <col min="10245" max="10245" width="6.7109375" style="45" customWidth="1"/>
    <col min="10246" max="10246" width="8.42578125" style="45" customWidth="1"/>
    <col min="10247" max="10247" width="10" style="45" customWidth="1"/>
    <col min="10248" max="10248" width="15.7109375" style="45" customWidth="1"/>
    <col min="10249" max="10249" width="18.140625" style="45" customWidth="1"/>
    <col min="10250" max="10250" width="16.42578125" style="45" customWidth="1"/>
    <col min="10251" max="10251" width="9" style="45"/>
    <col min="10252" max="10252" width="10.7109375" style="45" bestFit="1" customWidth="1"/>
    <col min="10253" max="10253" width="14" style="45" bestFit="1" customWidth="1"/>
    <col min="10254" max="10254" width="10" style="45" bestFit="1" customWidth="1"/>
    <col min="10255" max="10255" width="10.28515625" style="45" bestFit="1" customWidth="1"/>
    <col min="10256" max="10256" width="15.85546875" style="45" customWidth="1"/>
    <col min="10257" max="10257" width="17" style="45" customWidth="1"/>
    <col min="10258" max="10258" width="17.42578125" style="45" customWidth="1"/>
    <col min="10259" max="10259" width="10.140625" style="45" bestFit="1" customWidth="1"/>
    <col min="10260" max="10496" width="9" style="45"/>
    <col min="10497" max="10497" width="4.140625" style="45" customWidth="1"/>
    <col min="10498" max="10498" width="4.28515625" style="45" customWidth="1"/>
    <col min="10499" max="10499" width="13.5703125" style="45" customWidth="1"/>
    <col min="10500" max="10500" width="65" style="45" customWidth="1"/>
    <col min="10501" max="10501" width="6.7109375" style="45" customWidth="1"/>
    <col min="10502" max="10502" width="8.42578125" style="45" customWidth="1"/>
    <col min="10503" max="10503" width="10" style="45" customWidth="1"/>
    <col min="10504" max="10504" width="15.7109375" style="45" customWidth="1"/>
    <col min="10505" max="10505" width="18.140625" style="45" customWidth="1"/>
    <col min="10506" max="10506" width="16.42578125" style="45" customWidth="1"/>
    <col min="10507" max="10507" width="9" style="45"/>
    <col min="10508" max="10508" width="10.7109375" style="45" bestFit="1" customWidth="1"/>
    <col min="10509" max="10509" width="14" style="45" bestFit="1" customWidth="1"/>
    <col min="10510" max="10510" width="10" style="45" bestFit="1" customWidth="1"/>
    <col min="10511" max="10511" width="10.28515625" style="45" bestFit="1" customWidth="1"/>
    <col min="10512" max="10512" width="15.85546875" style="45" customWidth="1"/>
    <col min="10513" max="10513" width="17" style="45" customWidth="1"/>
    <col min="10514" max="10514" width="17.42578125" style="45" customWidth="1"/>
    <col min="10515" max="10515" width="10.140625" style="45" bestFit="1" customWidth="1"/>
    <col min="10516" max="10752" width="9" style="45"/>
    <col min="10753" max="10753" width="4.140625" style="45" customWidth="1"/>
    <col min="10754" max="10754" width="4.28515625" style="45" customWidth="1"/>
    <col min="10755" max="10755" width="13.5703125" style="45" customWidth="1"/>
    <col min="10756" max="10756" width="65" style="45" customWidth="1"/>
    <col min="10757" max="10757" width="6.7109375" style="45" customWidth="1"/>
    <col min="10758" max="10758" width="8.42578125" style="45" customWidth="1"/>
    <col min="10759" max="10759" width="10" style="45" customWidth="1"/>
    <col min="10760" max="10760" width="15.7109375" style="45" customWidth="1"/>
    <col min="10761" max="10761" width="18.140625" style="45" customWidth="1"/>
    <col min="10762" max="10762" width="16.42578125" style="45" customWidth="1"/>
    <col min="10763" max="10763" width="9" style="45"/>
    <col min="10764" max="10764" width="10.7109375" style="45" bestFit="1" customWidth="1"/>
    <col min="10765" max="10765" width="14" style="45" bestFit="1" customWidth="1"/>
    <col min="10766" max="10766" width="10" style="45" bestFit="1" customWidth="1"/>
    <col min="10767" max="10767" width="10.28515625" style="45" bestFit="1" customWidth="1"/>
    <col min="10768" max="10768" width="15.85546875" style="45" customWidth="1"/>
    <col min="10769" max="10769" width="17" style="45" customWidth="1"/>
    <col min="10770" max="10770" width="17.42578125" style="45" customWidth="1"/>
    <col min="10771" max="10771" width="10.140625" style="45" bestFit="1" customWidth="1"/>
    <col min="10772" max="11008" width="9" style="45"/>
    <col min="11009" max="11009" width="4.140625" style="45" customWidth="1"/>
    <col min="11010" max="11010" width="4.28515625" style="45" customWidth="1"/>
    <col min="11011" max="11011" width="13.5703125" style="45" customWidth="1"/>
    <col min="11012" max="11012" width="65" style="45" customWidth="1"/>
    <col min="11013" max="11013" width="6.7109375" style="45" customWidth="1"/>
    <col min="11014" max="11014" width="8.42578125" style="45" customWidth="1"/>
    <col min="11015" max="11015" width="10" style="45" customWidth="1"/>
    <col min="11016" max="11016" width="15.7109375" style="45" customWidth="1"/>
    <col min="11017" max="11017" width="18.140625" style="45" customWidth="1"/>
    <col min="11018" max="11018" width="16.42578125" style="45" customWidth="1"/>
    <col min="11019" max="11019" width="9" style="45"/>
    <col min="11020" max="11020" width="10.7109375" style="45" bestFit="1" customWidth="1"/>
    <col min="11021" max="11021" width="14" style="45" bestFit="1" customWidth="1"/>
    <col min="11022" max="11022" width="10" style="45" bestFit="1" customWidth="1"/>
    <col min="11023" max="11023" width="10.28515625" style="45" bestFit="1" customWidth="1"/>
    <col min="11024" max="11024" width="15.85546875" style="45" customWidth="1"/>
    <col min="11025" max="11025" width="17" style="45" customWidth="1"/>
    <col min="11026" max="11026" width="17.42578125" style="45" customWidth="1"/>
    <col min="11027" max="11027" width="10.140625" style="45" bestFit="1" customWidth="1"/>
    <col min="11028" max="11264" width="9" style="45"/>
    <col min="11265" max="11265" width="4.140625" style="45" customWidth="1"/>
    <col min="11266" max="11266" width="4.28515625" style="45" customWidth="1"/>
    <col min="11267" max="11267" width="13.5703125" style="45" customWidth="1"/>
    <col min="11268" max="11268" width="65" style="45" customWidth="1"/>
    <col min="11269" max="11269" width="6.7109375" style="45" customWidth="1"/>
    <col min="11270" max="11270" width="8.42578125" style="45" customWidth="1"/>
    <col min="11271" max="11271" width="10" style="45" customWidth="1"/>
    <col min="11272" max="11272" width="15.7109375" style="45" customWidth="1"/>
    <col min="11273" max="11273" width="18.140625" style="45" customWidth="1"/>
    <col min="11274" max="11274" width="16.42578125" style="45" customWidth="1"/>
    <col min="11275" max="11275" width="9" style="45"/>
    <col min="11276" max="11276" width="10.7109375" style="45" bestFit="1" customWidth="1"/>
    <col min="11277" max="11277" width="14" style="45" bestFit="1" customWidth="1"/>
    <col min="11278" max="11278" width="10" style="45" bestFit="1" customWidth="1"/>
    <col min="11279" max="11279" width="10.28515625" style="45" bestFit="1" customWidth="1"/>
    <col min="11280" max="11280" width="15.85546875" style="45" customWidth="1"/>
    <col min="11281" max="11281" width="17" style="45" customWidth="1"/>
    <col min="11282" max="11282" width="17.42578125" style="45" customWidth="1"/>
    <col min="11283" max="11283" width="10.140625" style="45" bestFit="1" customWidth="1"/>
    <col min="11284" max="11520" width="9" style="45"/>
    <col min="11521" max="11521" width="4.140625" style="45" customWidth="1"/>
    <col min="11522" max="11522" width="4.28515625" style="45" customWidth="1"/>
    <col min="11523" max="11523" width="13.5703125" style="45" customWidth="1"/>
    <col min="11524" max="11524" width="65" style="45" customWidth="1"/>
    <col min="11525" max="11525" width="6.7109375" style="45" customWidth="1"/>
    <col min="11526" max="11526" width="8.42578125" style="45" customWidth="1"/>
    <col min="11527" max="11527" width="10" style="45" customWidth="1"/>
    <col min="11528" max="11528" width="15.7109375" style="45" customWidth="1"/>
    <col min="11529" max="11529" width="18.140625" style="45" customWidth="1"/>
    <col min="11530" max="11530" width="16.42578125" style="45" customWidth="1"/>
    <col min="11531" max="11531" width="9" style="45"/>
    <col min="11532" max="11532" width="10.7109375" style="45" bestFit="1" customWidth="1"/>
    <col min="11533" max="11533" width="14" style="45" bestFit="1" customWidth="1"/>
    <col min="11534" max="11534" width="10" style="45" bestFit="1" customWidth="1"/>
    <col min="11535" max="11535" width="10.28515625" style="45" bestFit="1" customWidth="1"/>
    <col min="11536" max="11536" width="15.85546875" style="45" customWidth="1"/>
    <col min="11537" max="11537" width="17" style="45" customWidth="1"/>
    <col min="11538" max="11538" width="17.42578125" style="45" customWidth="1"/>
    <col min="11539" max="11539" width="10.140625" style="45" bestFit="1" customWidth="1"/>
    <col min="11540" max="11776" width="9" style="45"/>
    <col min="11777" max="11777" width="4.140625" style="45" customWidth="1"/>
    <col min="11778" max="11778" width="4.28515625" style="45" customWidth="1"/>
    <col min="11779" max="11779" width="13.5703125" style="45" customWidth="1"/>
    <col min="11780" max="11780" width="65" style="45" customWidth="1"/>
    <col min="11781" max="11781" width="6.7109375" style="45" customWidth="1"/>
    <col min="11782" max="11782" width="8.42578125" style="45" customWidth="1"/>
    <col min="11783" max="11783" width="10" style="45" customWidth="1"/>
    <col min="11784" max="11784" width="15.7109375" style="45" customWidth="1"/>
    <col min="11785" max="11785" width="18.140625" style="45" customWidth="1"/>
    <col min="11786" max="11786" width="16.42578125" style="45" customWidth="1"/>
    <col min="11787" max="11787" width="9" style="45"/>
    <col min="11788" max="11788" width="10.7109375" style="45" bestFit="1" customWidth="1"/>
    <col min="11789" max="11789" width="14" style="45" bestFit="1" customWidth="1"/>
    <col min="11790" max="11790" width="10" style="45" bestFit="1" customWidth="1"/>
    <col min="11791" max="11791" width="10.28515625" style="45" bestFit="1" customWidth="1"/>
    <col min="11792" max="11792" width="15.85546875" style="45" customWidth="1"/>
    <col min="11793" max="11793" width="17" style="45" customWidth="1"/>
    <col min="11794" max="11794" width="17.42578125" style="45" customWidth="1"/>
    <col min="11795" max="11795" width="10.140625" style="45" bestFit="1" customWidth="1"/>
    <col min="11796" max="12032" width="9" style="45"/>
    <col min="12033" max="12033" width="4.140625" style="45" customWidth="1"/>
    <col min="12034" max="12034" width="4.28515625" style="45" customWidth="1"/>
    <col min="12035" max="12035" width="13.5703125" style="45" customWidth="1"/>
    <col min="12036" max="12036" width="65" style="45" customWidth="1"/>
    <col min="12037" max="12037" width="6.7109375" style="45" customWidth="1"/>
    <col min="12038" max="12038" width="8.42578125" style="45" customWidth="1"/>
    <col min="12039" max="12039" width="10" style="45" customWidth="1"/>
    <col min="12040" max="12040" width="15.7109375" style="45" customWidth="1"/>
    <col min="12041" max="12041" width="18.140625" style="45" customWidth="1"/>
    <col min="12042" max="12042" width="16.42578125" style="45" customWidth="1"/>
    <col min="12043" max="12043" width="9" style="45"/>
    <col min="12044" max="12044" width="10.7109375" style="45" bestFit="1" customWidth="1"/>
    <col min="12045" max="12045" width="14" style="45" bestFit="1" customWidth="1"/>
    <col min="12046" max="12046" width="10" style="45" bestFit="1" customWidth="1"/>
    <col min="12047" max="12047" width="10.28515625" style="45" bestFit="1" customWidth="1"/>
    <col min="12048" max="12048" width="15.85546875" style="45" customWidth="1"/>
    <col min="12049" max="12049" width="17" style="45" customWidth="1"/>
    <col min="12050" max="12050" width="17.42578125" style="45" customWidth="1"/>
    <col min="12051" max="12051" width="10.140625" style="45" bestFit="1" customWidth="1"/>
    <col min="12052" max="12288" width="9" style="45"/>
    <col min="12289" max="12289" width="4.140625" style="45" customWidth="1"/>
    <col min="12290" max="12290" width="4.28515625" style="45" customWidth="1"/>
    <col min="12291" max="12291" width="13.5703125" style="45" customWidth="1"/>
    <col min="12292" max="12292" width="65" style="45" customWidth="1"/>
    <col min="12293" max="12293" width="6.7109375" style="45" customWidth="1"/>
    <col min="12294" max="12294" width="8.42578125" style="45" customWidth="1"/>
    <col min="12295" max="12295" width="10" style="45" customWidth="1"/>
    <col min="12296" max="12296" width="15.7109375" style="45" customWidth="1"/>
    <col min="12297" max="12297" width="18.140625" style="45" customWidth="1"/>
    <col min="12298" max="12298" width="16.42578125" style="45" customWidth="1"/>
    <col min="12299" max="12299" width="9" style="45"/>
    <col min="12300" max="12300" width="10.7109375" style="45" bestFit="1" customWidth="1"/>
    <col min="12301" max="12301" width="14" style="45" bestFit="1" customWidth="1"/>
    <col min="12302" max="12302" width="10" style="45" bestFit="1" customWidth="1"/>
    <col min="12303" max="12303" width="10.28515625" style="45" bestFit="1" customWidth="1"/>
    <col min="12304" max="12304" width="15.85546875" style="45" customWidth="1"/>
    <col min="12305" max="12305" width="17" style="45" customWidth="1"/>
    <col min="12306" max="12306" width="17.42578125" style="45" customWidth="1"/>
    <col min="12307" max="12307" width="10.140625" style="45" bestFit="1" customWidth="1"/>
    <col min="12308" max="12544" width="9" style="45"/>
    <col min="12545" max="12545" width="4.140625" style="45" customWidth="1"/>
    <col min="12546" max="12546" width="4.28515625" style="45" customWidth="1"/>
    <col min="12547" max="12547" width="13.5703125" style="45" customWidth="1"/>
    <col min="12548" max="12548" width="65" style="45" customWidth="1"/>
    <col min="12549" max="12549" width="6.7109375" style="45" customWidth="1"/>
    <col min="12550" max="12550" width="8.42578125" style="45" customWidth="1"/>
    <col min="12551" max="12551" width="10" style="45" customWidth="1"/>
    <col min="12552" max="12552" width="15.7109375" style="45" customWidth="1"/>
    <col min="12553" max="12553" width="18.140625" style="45" customWidth="1"/>
    <col min="12554" max="12554" width="16.42578125" style="45" customWidth="1"/>
    <col min="12555" max="12555" width="9" style="45"/>
    <col min="12556" max="12556" width="10.7109375" style="45" bestFit="1" customWidth="1"/>
    <col min="12557" max="12557" width="14" style="45" bestFit="1" customWidth="1"/>
    <col min="12558" max="12558" width="10" style="45" bestFit="1" customWidth="1"/>
    <col min="12559" max="12559" width="10.28515625" style="45" bestFit="1" customWidth="1"/>
    <col min="12560" max="12560" width="15.85546875" style="45" customWidth="1"/>
    <col min="12561" max="12561" width="17" style="45" customWidth="1"/>
    <col min="12562" max="12562" width="17.42578125" style="45" customWidth="1"/>
    <col min="12563" max="12563" width="10.140625" style="45" bestFit="1" customWidth="1"/>
    <col min="12564" max="12800" width="9" style="45"/>
    <col min="12801" max="12801" width="4.140625" style="45" customWidth="1"/>
    <col min="12802" max="12802" width="4.28515625" style="45" customWidth="1"/>
    <col min="12803" max="12803" width="13.5703125" style="45" customWidth="1"/>
    <col min="12804" max="12804" width="65" style="45" customWidth="1"/>
    <col min="12805" max="12805" width="6.7109375" style="45" customWidth="1"/>
    <col min="12806" max="12806" width="8.42578125" style="45" customWidth="1"/>
    <col min="12807" max="12807" width="10" style="45" customWidth="1"/>
    <col min="12808" max="12808" width="15.7109375" style="45" customWidth="1"/>
    <col min="12809" max="12809" width="18.140625" style="45" customWidth="1"/>
    <col min="12810" max="12810" width="16.42578125" style="45" customWidth="1"/>
    <col min="12811" max="12811" width="9" style="45"/>
    <col min="12812" max="12812" width="10.7109375" style="45" bestFit="1" customWidth="1"/>
    <col min="12813" max="12813" width="14" style="45" bestFit="1" customWidth="1"/>
    <col min="12814" max="12814" width="10" style="45" bestFit="1" customWidth="1"/>
    <col min="12815" max="12815" width="10.28515625" style="45" bestFit="1" customWidth="1"/>
    <col min="12816" max="12816" width="15.85546875" style="45" customWidth="1"/>
    <col min="12817" max="12817" width="17" style="45" customWidth="1"/>
    <col min="12818" max="12818" width="17.42578125" style="45" customWidth="1"/>
    <col min="12819" max="12819" width="10.140625" style="45" bestFit="1" customWidth="1"/>
    <col min="12820" max="13056" width="9" style="45"/>
    <col min="13057" max="13057" width="4.140625" style="45" customWidth="1"/>
    <col min="13058" max="13058" width="4.28515625" style="45" customWidth="1"/>
    <col min="13059" max="13059" width="13.5703125" style="45" customWidth="1"/>
    <col min="13060" max="13060" width="65" style="45" customWidth="1"/>
    <col min="13061" max="13061" width="6.7109375" style="45" customWidth="1"/>
    <col min="13062" max="13062" width="8.42578125" style="45" customWidth="1"/>
    <col min="13063" max="13063" width="10" style="45" customWidth="1"/>
    <col min="13064" max="13064" width="15.7109375" style="45" customWidth="1"/>
    <col min="13065" max="13065" width="18.140625" style="45" customWidth="1"/>
    <col min="13066" max="13066" width="16.42578125" style="45" customWidth="1"/>
    <col min="13067" max="13067" width="9" style="45"/>
    <col min="13068" max="13068" width="10.7109375" style="45" bestFit="1" customWidth="1"/>
    <col min="13069" max="13069" width="14" style="45" bestFit="1" customWidth="1"/>
    <col min="13070" max="13070" width="10" style="45" bestFit="1" customWidth="1"/>
    <col min="13071" max="13071" width="10.28515625" style="45" bestFit="1" customWidth="1"/>
    <col min="13072" max="13072" width="15.85546875" style="45" customWidth="1"/>
    <col min="13073" max="13073" width="17" style="45" customWidth="1"/>
    <col min="13074" max="13074" width="17.42578125" style="45" customWidth="1"/>
    <col min="13075" max="13075" width="10.140625" style="45" bestFit="1" customWidth="1"/>
    <col min="13076" max="13312" width="9" style="45"/>
    <col min="13313" max="13313" width="4.140625" style="45" customWidth="1"/>
    <col min="13314" max="13314" width="4.28515625" style="45" customWidth="1"/>
    <col min="13315" max="13315" width="13.5703125" style="45" customWidth="1"/>
    <col min="13316" max="13316" width="65" style="45" customWidth="1"/>
    <col min="13317" max="13317" width="6.7109375" style="45" customWidth="1"/>
    <col min="13318" max="13318" width="8.42578125" style="45" customWidth="1"/>
    <col min="13319" max="13319" width="10" style="45" customWidth="1"/>
    <col min="13320" max="13320" width="15.7109375" style="45" customWidth="1"/>
    <col min="13321" max="13321" width="18.140625" style="45" customWidth="1"/>
    <col min="13322" max="13322" width="16.42578125" style="45" customWidth="1"/>
    <col min="13323" max="13323" width="9" style="45"/>
    <col min="13324" max="13324" width="10.7109375" style="45" bestFit="1" customWidth="1"/>
    <col min="13325" max="13325" width="14" style="45" bestFit="1" customWidth="1"/>
    <col min="13326" max="13326" width="10" style="45" bestFit="1" customWidth="1"/>
    <col min="13327" max="13327" width="10.28515625" style="45" bestFit="1" customWidth="1"/>
    <col min="13328" max="13328" width="15.85546875" style="45" customWidth="1"/>
    <col min="13329" max="13329" width="17" style="45" customWidth="1"/>
    <col min="13330" max="13330" width="17.42578125" style="45" customWidth="1"/>
    <col min="13331" max="13331" width="10.140625" style="45" bestFit="1" customWidth="1"/>
    <col min="13332" max="13568" width="9" style="45"/>
    <col min="13569" max="13569" width="4.140625" style="45" customWidth="1"/>
    <col min="13570" max="13570" width="4.28515625" style="45" customWidth="1"/>
    <col min="13571" max="13571" width="13.5703125" style="45" customWidth="1"/>
    <col min="13572" max="13572" width="65" style="45" customWidth="1"/>
    <col min="13573" max="13573" width="6.7109375" style="45" customWidth="1"/>
    <col min="13574" max="13574" width="8.42578125" style="45" customWidth="1"/>
    <col min="13575" max="13575" width="10" style="45" customWidth="1"/>
    <col min="13576" max="13576" width="15.7109375" style="45" customWidth="1"/>
    <col min="13577" max="13577" width="18.140625" style="45" customWidth="1"/>
    <col min="13578" max="13578" width="16.42578125" style="45" customWidth="1"/>
    <col min="13579" max="13579" width="9" style="45"/>
    <col min="13580" max="13580" width="10.7109375" style="45" bestFit="1" customWidth="1"/>
    <col min="13581" max="13581" width="14" style="45" bestFit="1" customWidth="1"/>
    <col min="13582" max="13582" width="10" style="45" bestFit="1" customWidth="1"/>
    <col min="13583" max="13583" width="10.28515625" style="45" bestFit="1" customWidth="1"/>
    <col min="13584" max="13584" width="15.85546875" style="45" customWidth="1"/>
    <col min="13585" max="13585" width="17" style="45" customWidth="1"/>
    <col min="13586" max="13586" width="17.42578125" style="45" customWidth="1"/>
    <col min="13587" max="13587" width="10.140625" style="45" bestFit="1" customWidth="1"/>
    <col min="13588" max="13824" width="9" style="45"/>
    <col min="13825" max="13825" width="4.140625" style="45" customWidth="1"/>
    <col min="13826" max="13826" width="4.28515625" style="45" customWidth="1"/>
    <col min="13827" max="13827" width="13.5703125" style="45" customWidth="1"/>
    <col min="13828" max="13828" width="65" style="45" customWidth="1"/>
    <col min="13829" max="13829" width="6.7109375" style="45" customWidth="1"/>
    <col min="13830" max="13830" width="8.42578125" style="45" customWidth="1"/>
    <col min="13831" max="13831" width="10" style="45" customWidth="1"/>
    <col min="13832" max="13832" width="15.7109375" style="45" customWidth="1"/>
    <col min="13833" max="13833" width="18.140625" style="45" customWidth="1"/>
    <col min="13834" max="13834" width="16.42578125" style="45" customWidth="1"/>
    <col min="13835" max="13835" width="9" style="45"/>
    <col min="13836" max="13836" width="10.7109375" style="45" bestFit="1" customWidth="1"/>
    <col min="13837" max="13837" width="14" style="45" bestFit="1" customWidth="1"/>
    <col min="13838" max="13838" width="10" style="45" bestFit="1" customWidth="1"/>
    <col min="13839" max="13839" width="10.28515625" style="45" bestFit="1" customWidth="1"/>
    <col min="13840" max="13840" width="15.85546875" style="45" customWidth="1"/>
    <col min="13841" max="13841" width="17" style="45" customWidth="1"/>
    <col min="13842" max="13842" width="17.42578125" style="45" customWidth="1"/>
    <col min="13843" max="13843" width="10.140625" style="45" bestFit="1" customWidth="1"/>
    <col min="13844" max="14080" width="9" style="45"/>
    <col min="14081" max="14081" width="4.140625" style="45" customWidth="1"/>
    <col min="14082" max="14082" width="4.28515625" style="45" customWidth="1"/>
    <col min="14083" max="14083" width="13.5703125" style="45" customWidth="1"/>
    <col min="14084" max="14084" width="65" style="45" customWidth="1"/>
    <col min="14085" max="14085" width="6.7109375" style="45" customWidth="1"/>
    <col min="14086" max="14086" width="8.42578125" style="45" customWidth="1"/>
    <col min="14087" max="14087" width="10" style="45" customWidth="1"/>
    <col min="14088" max="14088" width="15.7109375" style="45" customWidth="1"/>
    <col min="14089" max="14089" width="18.140625" style="45" customWidth="1"/>
    <col min="14090" max="14090" width="16.42578125" style="45" customWidth="1"/>
    <col min="14091" max="14091" width="9" style="45"/>
    <col min="14092" max="14092" width="10.7109375" style="45" bestFit="1" customWidth="1"/>
    <col min="14093" max="14093" width="14" style="45" bestFit="1" customWidth="1"/>
    <col min="14094" max="14094" width="10" style="45" bestFit="1" customWidth="1"/>
    <col min="14095" max="14095" width="10.28515625" style="45" bestFit="1" customWidth="1"/>
    <col min="14096" max="14096" width="15.85546875" style="45" customWidth="1"/>
    <col min="14097" max="14097" width="17" style="45" customWidth="1"/>
    <col min="14098" max="14098" width="17.42578125" style="45" customWidth="1"/>
    <col min="14099" max="14099" width="10.140625" style="45" bestFit="1" customWidth="1"/>
    <col min="14100" max="14336" width="9" style="45"/>
    <col min="14337" max="14337" width="4.140625" style="45" customWidth="1"/>
    <col min="14338" max="14338" width="4.28515625" style="45" customWidth="1"/>
    <col min="14339" max="14339" width="13.5703125" style="45" customWidth="1"/>
    <col min="14340" max="14340" width="65" style="45" customWidth="1"/>
    <col min="14341" max="14341" width="6.7109375" style="45" customWidth="1"/>
    <col min="14342" max="14342" width="8.42578125" style="45" customWidth="1"/>
    <col min="14343" max="14343" width="10" style="45" customWidth="1"/>
    <col min="14344" max="14344" width="15.7109375" style="45" customWidth="1"/>
    <col min="14345" max="14345" width="18.140625" style="45" customWidth="1"/>
    <col min="14346" max="14346" width="16.42578125" style="45" customWidth="1"/>
    <col min="14347" max="14347" width="9" style="45"/>
    <col min="14348" max="14348" width="10.7109375" style="45" bestFit="1" customWidth="1"/>
    <col min="14349" max="14349" width="14" style="45" bestFit="1" customWidth="1"/>
    <col min="14350" max="14350" width="10" style="45" bestFit="1" customWidth="1"/>
    <col min="14351" max="14351" width="10.28515625" style="45" bestFit="1" customWidth="1"/>
    <col min="14352" max="14352" width="15.85546875" style="45" customWidth="1"/>
    <col min="14353" max="14353" width="17" style="45" customWidth="1"/>
    <col min="14354" max="14354" width="17.42578125" style="45" customWidth="1"/>
    <col min="14355" max="14355" width="10.140625" style="45" bestFit="1" customWidth="1"/>
    <col min="14356" max="14592" width="9" style="45"/>
    <col min="14593" max="14593" width="4.140625" style="45" customWidth="1"/>
    <col min="14594" max="14594" width="4.28515625" style="45" customWidth="1"/>
    <col min="14595" max="14595" width="13.5703125" style="45" customWidth="1"/>
    <col min="14596" max="14596" width="65" style="45" customWidth="1"/>
    <col min="14597" max="14597" width="6.7109375" style="45" customWidth="1"/>
    <col min="14598" max="14598" width="8.42578125" style="45" customWidth="1"/>
    <col min="14599" max="14599" width="10" style="45" customWidth="1"/>
    <col min="14600" max="14600" width="15.7109375" style="45" customWidth="1"/>
    <col min="14601" max="14601" width="18.140625" style="45" customWidth="1"/>
    <col min="14602" max="14602" width="16.42578125" style="45" customWidth="1"/>
    <col min="14603" max="14603" width="9" style="45"/>
    <col min="14604" max="14604" width="10.7109375" style="45" bestFit="1" customWidth="1"/>
    <col min="14605" max="14605" width="14" style="45" bestFit="1" customWidth="1"/>
    <col min="14606" max="14606" width="10" style="45" bestFit="1" customWidth="1"/>
    <col min="14607" max="14607" width="10.28515625" style="45" bestFit="1" customWidth="1"/>
    <col min="14608" max="14608" width="15.85546875" style="45" customWidth="1"/>
    <col min="14609" max="14609" width="17" style="45" customWidth="1"/>
    <col min="14610" max="14610" width="17.42578125" style="45" customWidth="1"/>
    <col min="14611" max="14611" width="10.140625" style="45" bestFit="1" customWidth="1"/>
    <col min="14612" max="14848" width="9" style="45"/>
    <col min="14849" max="14849" width="4.140625" style="45" customWidth="1"/>
    <col min="14850" max="14850" width="4.28515625" style="45" customWidth="1"/>
    <col min="14851" max="14851" width="13.5703125" style="45" customWidth="1"/>
    <col min="14852" max="14852" width="65" style="45" customWidth="1"/>
    <col min="14853" max="14853" width="6.7109375" style="45" customWidth="1"/>
    <col min="14854" max="14854" width="8.42578125" style="45" customWidth="1"/>
    <col min="14855" max="14855" width="10" style="45" customWidth="1"/>
    <col min="14856" max="14856" width="15.7109375" style="45" customWidth="1"/>
    <col min="14857" max="14857" width="18.140625" style="45" customWidth="1"/>
    <col min="14858" max="14858" width="16.42578125" style="45" customWidth="1"/>
    <col min="14859" max="14859" width="9" style="45"/>
    <col min="14860" max="14860" width="10.7109375" style="45" bestFit="1" customWidth="1"/>
    <col min="14861" max="14861" width="14" style="45" bestFit="1" customWidth="1"/>
    <col min="14862" max="14862" width="10" style="45" bestFit="1" customWidth="1"/>
    <col min="14863" max="14863" width="10.28515625" style="45" bestFit="1" customWidth="1"/>
    <col min="14864" max="14864" width="15.85546875" style="45" customWidth="1"/>
    <col min="14865" max="14865" width="17" style="45" customWidth="1"/>
    <col min="14866" max="14866" width="17.42578125" style="45" customWidth="1"/>
    <col min="14867" max="14867" width="10.140625" style="45" bestFit="1" customWidth="1"/>
    <col min="14868" max="15104" width="9" style="45"/>
    <col min="15105" max="15105" width="4.140625" style="45" customWidth="1"/>
    <col min="15106" max="15106" width="4.28515625" style="45" customWidth="1"/>
    <col min="15107" max="15107" width="13.5703125" style="45" customWidth="1"/>
    <col min="15108" max="15108" width="65" style="45" customWidth="1"/>
    <col min="15109" max="15109" width="6.7109375" style="45" customWidth="1"/>
    <col min="15110" max="15110" width="8.42578125" style="45" customWidth="1"/>
    <col min="15111" max="15111" width="10" style="45" customWidth="1"/>
    <col min="15112" max="15112" width="15.7109375" style="45" customWidth="1"/>
    <col min="15113" max="15113" width="18.140625" style="45" customWidth="1"/>
    <col min="15114" max="15114" width="16.42578125" style="45" customWidth="1"/>
    <col min="15115" max="15115" width="9" style="45"/>
    <col min="15116" max="15116" width="10.7109375" style="45" bestFit="1" customWidth="1"/>
    <col min="15117" max="15117" width="14" style="45" bestFit="1" customWidth="1"/>
    <col min="15118" max="15118" width="10" style="45" bestFit="1" customWidth="1"/>
    <col min="15119" max="15119" width="10.28515625" style="45" bestFit="1" customWidth="1"/>
    <col min="15120" max="15120" width="15.85546875" style="45" customWidth="1"/>
    <col min="15121" max="15121" width="17" style="45" customWidth="1"/>
    <col min="15122" max="15122" width="17.42578125" style="45" customWidth="1"/>
    <col min="15123" max="15123" width="10.140625" style="45" bestFit="1" customWidth="1"/>
    <col min="15124" max="15360" width="9" style="45"/>
    <col min="15361" max="15361" width="4.140625" style="45" customWidth="1"/>
    <col min="15362" max="15362" width="4.28515625" style="45" customWidth="1"/>
    <col min="15363" max="15363" width="13.5703125" style="45" customWidth="1"/>
    <col min="15364" max="15364" width="65" style="45" customWidth="1"/>
    <col min="15365" max="15365" width="6.7109375" style="45" customWidth="1"/>
    <col min="15366" max="15366" width="8.42578125" style="45" customWidth="1"/>
    <col min="15367" max="15367" width="10" style="45" customWidth="1"/>
    <col min="15368" max="15368" width="15.7109375" style="45" customWidth="1"/>
    <col min="15369" max="15369" width="18.140625" style="45" customWidth="1"/>
    <col min="15370" max="15370" width="16.42578125" style="45" customWidth="1"/>
    <col min="15371" max="15371" width="9" style="45"/>
    <col min="15372" max="15372" width="10.7109375" style="45" bestFit="1" customWidth="1"/>
    <col min="15373" max="15373" width="14" style="45" bestFit="1" customWidth="1"/>
    <col min="15374" max="15374" width="10" style="45" bestFit="1" customWidth="1"/>
    <col min="15375" max="15375" width="10.28515625" style="45" bestFit="1" customWidth="1"/>
    <col min="15376" max="15376" width="15.85546875" style="45" customWidth="1"/>
    <col min="15377" max="15377" width="17" style="45" customWidth="1"/>
    <col min="15378" max="15378" width="17.42578125" style="45" customWidth="1"/>
    <col min="15379" max="15379" width="10.140625" style="45" bestFit="1" customWidth="1"/>
    <col min="15380" max="15616" width="9" style="45"/>
    <col min="15617" max="15617" width="4.140625" style="45" customWidth="1"/>
    <col min="15618" max="15618" width="4.28515625" style="45" customWidth="1"/>
    <col min="15619" max="15619" width="13.5703125" style="45" customWidth="1"/>
    <col min="15620" max="15620" width="65" style="45" customWidth="1"/>
    <col min="15621" max="15621" width="6.7109375" style="45" customWidth="1"/>
    <col min="15622" max="15622" width="8.42578125" style="45" customWidth="1"/>
    <col min="15623" max="15623" width="10" style="45" customWidth="1"/>
    <col min="15624" max="15624" width="15.7109375" style="45" customWidth="1"/>
    <col min="15625" max="15625" width="18.140625" style="45" customWidth="1"/>
    <col min="15626" max="15626" width="16.42578125" style="45" customWidth="1"/>
    <col min="15627" max="15627" width="9" style="45"/>
    <col min="15628" max="15628" width="10.7109375" style="45" bestFit="1" customWidth="1"/>
    <col min="15629" max="15629" width="14" style="45" bestFit="1" customWidth="1"/>
    <col min="15630" max="15630" width="10" style="45" bestFit="1" customWidth="1"/>
    <col min="15631" max="15631" width="10.28515625" style="45" bestFit="1" customWidth="1"/>
    <col min="15632" max="15632" width="15.85546875" style="45" customWidth="1"/>
    <col min="15633" max="15633" width="17" style="45" customWidth="1"/>
    <col min="15634" max="15634" width="17.42578125" style="45" customWidth="1"/>
    <col min="15635" max="15635" width="10.140625" style="45" bestFit="1" customWidth="1"/>
    <col min="15636" max="15872" width="9" style="45"/>
    <col min="15873" max="15873" width="4.140625" style="45" customWidth="1"/>
    <col min="15874" max="15874" width="4.28515625" style="45" customWidth="1"/>
    <col min="15875" max="15875" width="13.5703125" style="45" customWidth="1"/>
    <col min="15876" max="15876" width="65" style="45" customWidth="1"/>
    <col min="15877" max="15877" width="6.7109375" style="45" customWidth="1"/>
    <col min="15878" max="15878" width="8.42578125" style="45" customWidth="1"/>
    <col min="15879" max="15879" width="10" style="45" customWidth="1"/>
    <col min="15880" max="15880" width="15.7109375" style="45" customWidth="1"/>
    <col min="15881" max="15881" width="18.140625" style="45" customWidth="1"/>
    <col min="15882" max="15882" width="16.42578125" style="45" customWidth="1"/>
    <col min="15883" max="15883" width="9" style="45"/>
    <col min="15884" max="15884" width="10.7109375" style="45" bestFit="1" customWidth="1"/>
    <col min="15885" max="15885" width="14" style="45" bestFit="1" customWidth="1"/>
    <col min="15886" max="15886" width="10" style="45" bestFit="1" customWidth="1"/>
    <col min="15887" max="15887" width="10.28515625" style="45" bestFit="1" customWidth="1"/>
    <col min="15888" max="15888" width="15.85546875" style="45" customWidth="1"/>
    <col min="15889" max="15889" width="17" style="45" customWidth="1"/>
    <col min="15890" max="15890" width="17.42578125" style="45" customWidth="1"/>
    <col min="15891" max="15891" width="10.140625" style="45" bestFit="1" customWidth="1"/>
    <col min="15892" max="16128" width="9" style="45"/>
    <col min="16129" max="16129" width="4.140625" style="45" customWidth="1"/>
    <col min="16130" max="16130" width="4.28515625" style="45" customWidth="1"/>
    <col min="16131" max="16131" width="13.5703125" style="45" customWidth="1"/>
    <col min="16132" max="16132" width="65" style="45" customWidth="1"/>
    <col min="16133" max="16133" width="6.7109375" style="45" customWidth="1"/>
    <col min="16134" max="16134" width="8.42578125" style="45" customWidth="1"/>
    <col min="16135" max="16135" width="10" style="45" customWidth="1"/>
    <col min="16136" max="16136" width="15.7109375" style="45" customWidth="1"/>
    <col min="16137" max="16137" width="18.140625" style="45" customWidth="1"/>
    <col min="16138" max="16138" width="16.42578125" style="45" customWidth="1"/>
    <col min="16139" max="16139" width="9" style="45"/>
    <col min="16140" max="16140" width="10.7109375" style="45" bestFit="1" customWidth="1"/>
    <col min="16141" max="16141" width="14" style="45" bestFit="1" customWidth="1"/>
    <col min="16142" max="16142" width="10" style="45" bestFit="1" customWidth="1"/>
    <col min="16143" max="16143" width="10.28515625" style="45" bestFit="1" customWidth="1"/>
    <col min="16144" max="16144" width="15.85546875" style="45" customWidth="1"/>
    <col min="16145" max="16145" width="17" style="45" customWidth="1"/>
    <col min="16146" max="16146" width="17.42578125" style="45" customWidth="1"/>
    <col min="16147" max="16147" width="10.140625" style="45" bestFit="1" customWidth="1"/>
    <col min="16148" max="16384" width="9" style="45"/>
  </cols>
  <sheetData>
    <row r="1" spans="1:256" s="5" customFormat="1" ht="20.25" customHeight="1">
      <c r="A1" s="1" t="s">
        <v>179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</row>
    <row r="2" spans="1:256" s="7" customFormat="1" ht="13.5" customHeight="1">
      <c r="A2" s="182" t="s">
        <v>0</v>
      </c>
      <c r="B2" s="183"/>
      <c r="C2" s="183"/>
      <c r="D2" s="183"/>
      <c r="E2" s="183"/>
      <c r="F2" s="183"/>
      <c r="G2" s="183"/>
      <c r="H2" s="183"/>
      <c r="I2" s="183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</row>
    <row r="3" spans="1:256" s="7" customFormat="1" ht="13.5" customHeight="1">
      <c r="A3" s="184" t="s">
        <v>171</v>
      </c>
      <c r="B3" s="185"/>
      <c r="C3" s="185"/>
      <c r="D3" s="185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</row>
    <row r="4" spans="1:256" s="7" customFormat="1" ht="13.5" customHeight="1">
      <c r="A4" s="8" t="s">
        <v>174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</row>
    <row r="5" spans="1:256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</row>
    <row r="6" spans="1:256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</row>
    <row r="7" spans="1:256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</row>
    <row r="8" spans="1:256" s="15" customFormat="1" ht="21" customHeight="1">
      <c r="A8" s="163"/>
      <c r="B8" s="164"/>
      <c r="C8" s="164" t="s">
        <v>37</v>
      </c>
      <c r="D8" s="164" t="s">
        <v>38</v>
      </c>
      <c r="E8" s="164"/>
      <c r="F8" s="165"/>
      <c r="G8" s="166"/>
      <c r="H8" s="166">
        <f>H9</f>
        <v>0</v>
      </c>
      <c r="I8" s="167"/>
      <c r="J8" s="17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</row>
    <row r="9" spans="1:256" s="147" customFormat="1" ht="13.5" customHeight="1">
      <c r="A9" s="139"/>
      <c r="B9" s="142"/>
      <c r="C9" s="142" t="s">
        <v>39</v>
      </c>
      <c r="D9" s="142" t="s">
        <v>129</v>
      </c>
      <c r="E9" s="142"/>
      <c r="F9" s="143"/>
      <c r="G9" s="144"/>
      <c r="H9" s="144">
        <f>SUM(H10:H11)</f>
        <v>0</v>
      </c>
      <c r="I9" s="168"/>
    </row>
    <row r="10" spans="1:256" s="3" customFormat="1" ht="27" customHeight="1">
      <c r="A10" s="20">
        <v>1</v>
      </c>
      <c r="B10" s="24" t="s">
        <v>40</v>
      </c>
      <c r="C10" s="21" t="s">
        <v>41</v>
      </c>
      <c r="D10" s="21" t="s">
        <v>42</v>
      </c>
      <c r="E10" s="21" t="s">
        <v>43</v>
      </c>
      <c r="F10" s="30">
        <f>F11</f>
        <v>2.5999999999999999E-2</v>
      </c>
      <c r="G10" s="85">
        <f>SUM(H12:H15)/F10</f>
        <v>0</v>
      </c>
      <c r="H10" s="22">
        <f>F10*G10</f>
        <v>0</v>
      </c>
      <c r="I10" s="86" t="s">
        <v>20</v>
      </c>
      <c r="J10" s="6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</row>
    <row r="11" spans="1:256" s="3" customFormat="1" ht="13.5" customHeight="1">
      <c r="A11" s="31"/>
      <c r="B11" s="32"/>
      <c r="C11" s="33"/>
      <c r="D11" s="26" t="s">
        <v>44</v>
      </c>
      <c r="E11" s="26"/>
      <c r="F11" s="65">
        <v>2.5999999999999999E-2</v>
      </c>
      <c r="G11" s="87"/>
      <c r="H11" s="22"/>
      <c r="I11" s="29"/>
      <c r="J11" s="64"/>
      <c r="K11" s="88"/>
      <c r="L11" s="88"/>
      <c r="M11" s="88"/>
      <c r="N11" s="88"/>
      <c r="O11" s="88"/>
      <c r="P11" s="88"/>
      <c r="Q11" s="25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</row>
    <row r="12" spans="1:256" s="3" customFormat="1" ht="27" customHeight="1">
      <c r="A12" s="67" t="s">
        <v>45</v>
      </c>
      <c r="B12" s="32"/>
      <c r="C12" s="33"/>
      <c r="D12" s="26" t="s">
        <v>130</v>
      </c>
      <c r="E12" s="26" t="s">
        <v>43</v>
      </c>
      <c r="F12" s="65">
        <f>F11</f>
        <v>2.5999999999999999E-2</v>
      </c>
      <c r="G12" s="89"/>
      <c r="H12" s="68">
        <f>F12*G12</f>
        <v>0</v>
      </c>
      <c r="I12" s="69"/>
      <c r="J12" s="90"/>
      <c r="K12" s="88"/>
      <c r="L12" s="88"/>
      <c r="M12" s="88"/>
      <c r="N12" s="88"/>
      <c r="O12" s="88"/>
      <c r="P12" s="88"/>
      <c r="Q12" s="169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s="3" customFormat="1" ht="13.5" customHeight="1">
      <c r="A13" s="67" t="s">
        <v>46</v>
      </c>
      <c r="B13" s="32"/>
      <c r="C13" s="33"/>
      <c r="D13" s="26" t="s">
        <v>47</v>
      </c>
      <c r="E13" s="26" t="s">
        <v>43</v>
      </c>
      <c r="F13" s="65">
        <f>F10</f>
        <v>2.5999999999999999E-2</v>
      </c>
      <c r="G13" s="89"/>
      <c r="H13" s="92">
        <f>F13*G13</f>
        <v>0</v>
      </c>
      <c r="I13" s="93"/>
      <c r="J13" s="91"/>
      <c r="K13" s="88"/>
      <c r="L13" s="88"/>
      <c r="M13" s="88"/>
      <c r="N13" s="88"/>
      <c r="O13" s="88"/>
      <c r="P13" s="88"/>
      <c r="Q13" s="25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</row>
    <row r="14" spans="1:256" s="3" customFormat="1" ht="27" customHeight="1">
      <c r="A14" s="67" t="s">
        <v>48</v>
      </c>
      <c r="B14" s="32"/>
      <c r="C14" s="33"/>
      <c r="D14" s="26" t="s">
        <v>49</v>
      </c>
      <c r="E14" s="26" t="s">
        <v>43</v>
      </c>
      <c r="F14" s="65">
        <f>9*F11</f>
        <v>0.23399999999999999</v>
      </c>
      <c r="G14" s="89"/>
      <c r="H14" s="92">
        <f>F14*G14</f>
        <v>0</v>
      </c>
      <c r="I14" s="93"/>
      <c r="J14" s="91"/>
      <c r="K14" s="88"/>
      <c r="L14" s="88"/>
      <c r="M14" s="88"/>
      <c r="N14" s="88"/>
      <c r="O14" s="88"/>
      <c r="P14" s="88"/>
      <c r="Q14" s="25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</row>
    <row r="15" spans="1:256" s="3" customFormat="1" ht="27" customHeight="1">
      <c r="A15" s="67" t="s">
        <v>50</v>
      </c>
      <c r="B15" s="32"/>
      <c r="C15" s="33"/>
      <c r="D15" s="26" t="s">
        <v>51</v>
      </c>
      <c r="E15" s="26" t="s">
        <v>43</v>
      </c>
      <c r="F15" s="65">
        <f>F13</f>
        <v>2.5999999999999999E-2</v>
      </c>
      <c r="G15" s="89"/>
      <c r="H15" s="92">
        <f>F15*G15</f>
        <v>0</v>
      </c>
      <c r="I15" s="29"/>
      <c r="J15" s="91"/>
      <c r="K15" s="88"/>
      <c r="L15" s="88"/>
      <c r="M15" s="88"/>
      <c r="N15" s="88"/>
      <c r="O15" s="88"/>
      <c r="P15" s="88"/>
      <c r="Q15" s="25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</row>
    <row r="16" spans="1:256" s="3" customFormat="1" ht="67.5" customHeight="1">
      <c r="A16" s="31"/>
      <c r="B16" s="32"/>
      <c r="C16" s="33"/>
      <c r="D16" s="177" t="s">
        <v>172</v>
      </c>
      <c r="E16" s="26"/>
      <c r="G16" s="70"/>
      <c r="H16" s="22"/>
      <c r="I16" s="29"/>
      <c r="J16" s="25"/>
      <c r="K16" s="88"/>
      <c r="L16" s="88"/>
      <c r="M16" s="88"/>
      <c r="N16" s="88"/>
      <c r="O16" s="88"/>
      <c r="P16" s="88"/>
      <c r="Q16" s="25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</row>
    <row r="17" spans="1:111" s="99" customFormat="1" ht="21" customHeight="1">
      <c r="A17" s="94"/>
      <c r="B17" s="95"/>
      <c r="C17" s="95" t="s">
        <v>17</v>
      </c>
      <c r="D17" s="95" t="s">
        <v>18</v>
      </c>
      <c r="E17" s="95"/>
      <c r="F17" s="96"/>
      <c r="G17" s="97"/>
      <c r="H17" s="97">
        <f>H18+H47+H56+H149</f>
        <v>0</v>
      </c>
      <c r="I17" s="98"/>
    </row>
    <row r="18" spans="1:111" s="19" customFormat="1" ht="13.5" customHeight="1">
      <c r="A18" s="122"/>
      <c r="B18" s="123"/>
      <c r="C18" s="71">
        <v>733</v>
      </c>
      <c r="D18" s="71" t="s">
        <v>52</v>
      </c>
      <c r="E18" s="71"/>
      <c r="F18" s="170"/>
      <c r="G18" s="72"/>
      <c r="H18" s="72">
        <f>SUM(H19:H46)</f>
        <v>0</v>
      </c>
      <c r="I18" s="125"/>
      <c r="J18" s="126"/>
      <c r="K18" s="6"/>
      <c r="L18" s="73"/>
      <c r="M18" s="73"/>
      <c r="N18" s="73"/>
      <c r="O18" s="7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</row>
    <row r="19" spans="1:111" s="101" customFormat="1" ht="13.5" customHeight="1">
      <c r="A19" s="20">
        <v>2</v>
      </c>
      <c r="B19" s="21">
        <v>731</v>
      </c>
      <c r="C19" s="21" t="s">
        <v>53</v>
      </c>
      <c r="D19" s="21" t="s">
        <v>54</v>
      </c>
      <c r="E19" s="21" t="s">
        <v>25</v>
      </c>
      <c r="F19" s="30">
        <f>SUM(F21:F26)</f>
        <v>98.560000000000016</v>
      </c>
      <c r="G19" s="22"/>
      <c r="H19" s="22">
        <f>F19*G19</f>
        <v>0</v>
      </c>
      <c r="I19" s="23" t="s">
        <v>20</v>
      </c>
      <c r="J19" s="6"/>
      <c r="K19" s="73"/>
      <c r="L19" s="6"/>
      <c r="M19" s="6"/>
      <c r="N19" s="6"/>
      <c r="O19" s="6"/>
      <c r="P19" s="6"/>
      <c r="Q19" s="6"/>
      <c r="R19" s="6"/>
      <c r="S19" s="100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</row>
    <row r="20" spans="1:111" s="101" customFormat="1" ht="39" customHeight="1">
      <c r="A20" s="20"/>
      <c r="B20" s="21"/>
      <c r="C20" s="21"/>
      <c r="D20" s="26" t="s">
        <v>55</v>
      </c>
      <c r="E20" s="74"/>
      <c r="F20" s="27"/>
      <c r="G20" s="22"/>
      <c r="H20" s="28"/>
      <c r="I20" s="102"/>
      <c r="J20" s="103"/>
      <c r="K20" s="104"/>
      <c r="L20" s="103"/>
      <c r="M20" s="103"/>
      <c r="N20" s="103"/>
      <c r="O20" s="103"/>
      <c r="P20" s="103"/>
      <c r="Q20" s="103"/>
      <c r="R20" s="103"/>
      <c r="S20" s="105"/>
      <c r="T20" s="103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</row>
    <row r="21" spans="1:111" s="101" customFormat="1" ht="13.5" customHeight="1">
      <c r="A21" s="20"/>
      <c r="B21" s="21"/>
      <c r="C21" s="21"/>
      <c r="D21" s="26" t="s">
        <v>131</v>
      </c>
      <c r="E21" s="74"/>
      <c r="F21" s="27">
        <f>(7.4)*1.1</f>
        <v>8.14</v>
      </c>
      <c r="G21" s="22"/>
      <c r="H21" s="28"/>
      <c r="I21" s="28"/>
      <c r="J21" s="103"/>
      <c r="K21" s="104"/>
      <c r="L21" s="103"/>
      <c r="M21" s="103"/>
      <c r="N21" s="103"/>
      <c r="O21" s="103"/>
      <c r="P21" s="103"/>
      <c r="Q21" s="103"/>
      <c r="R21" s="103"/>
      <c r="S21" s="105"/>
      <c r="T21" s="103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</row>
    <row r="22" spans="1:111" s="101" customFormat="1" ht="13.5" customHeight="1">
      <c r="A22" s="20"/>
      <c r="B22" s="21"/>
      <c r="C22" s="21"/>
      <c r="D22" s="26" t="s">
        <v>132</v>
      </c>
      <c r="E22" s="74"/>
      <c r="F22" s="27">
        <f>(24)*1.1</f>
        <v>26.400000000000002</v>
      </c>
      <c r="G22" s="22"/>
      <c r="H22" s="28"/>
      <c r="I22" s="102"/>
      <c r="J22" s="103"/>
      <c r="K22" s="104"/>
      <c r="L22" s="103"/>
      <c r="M22" s="103"/>
      <c r="N22" s="103"/>
      <c r="O22" s="103"/>
      <c r="P22" s="103"/>
      <c r="Q22" s="103"/>
      <c r="R22" s="103"/>
      <c r="S22" s="105"/>
      <c r="T22" s="103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</row>
    <row r="23" spans="1:111" s="101" customFormat="1" ht="13.5" customHeight="1">
      <c r="A23" s="20"/>
      <c r="B23" s="21"/>
      <c r="C23" s="21"/>
      <c r="D23" s="26" t="s">
        <v>133</v>
      </c>
      <c r="E23" s="74"/>
      <c r="F23" s="27">
        <f>(20)*1.1</f>
        <v>22</v>
      </c>
      <c r="G23" s="22"/>
      <c r="H23" s="28"/>
      <c r="I23" s="102"/>
      <c r="J23" s="103"/>
      <c r="K23" s="104"/>
      <c r="L23" s="103"/>
      <c r="M23" s="103"/>
      <c r="N23" s="103"/>
      <c r="O23" s="103"/>
      <c r="P23" s="103"/>
      <c r="Q23" s="103"/>
      <c r="R23" s="103"/>
      <c r="S23" s="105"/>
      <c r="T23" s="103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</row>
    <row r="24" spans="1:111" s="101" customFormat="1" ht="13.5" customHeight="1">
      <c r="A24" s="20"/>
      <c r="B24" s="21"/>
      <c r="C24" s="21"/>
      <c r="D24" s="26" t="s">
        <v>134</v>
      </c>
      <c r="E24" s="74"/>
      <c r="F24" s="27">
        <f>(18.3)*1.1</f>
        <v>20.130000000000003</v>
      </c>
      <c r="G24" s="22"/>
      <c r="H24" s="28"/>
      <c r="I24" s="102"/>
      <c r="J24" s="103"/>
      <c r="K24" s="171"/>
      <c r="L24" s="84"/>
      <c r="M24" s="84"/>
      <c r="N24" s="103"/>
      <c r="O24" s="103"/>
      <c r="P24" s="103"/>
      <c r="Q24" s="103"/>
      <c r="R24" s="103"/>
      <c r="S24" s="105"/>
      <c r="T24" s="103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</row>
    <row r="25" spans="1:111" s="101" customFormat="1" ht="13.5" customHeight="1">
      <c r="A25" s="20"/>
      <c r="B25" s="21"/>
      <c r="C25" s="21"/>
      <c r="D25" s="26" t="s">
        <v>135</v>
      </c>
      <c r="E25" s="74"/>
      <c r="F25" s="27">
        <f>(12.7)*1.1</f>
        <v>13.97</v>
      </c>
      <c r="G25" s="22"/>
      <c r="H25" s="28"/>
      <c r="I25" s="102"/>
      <c r="J25" s="103"/>
      <c r="K25" s="104"/>
      <c r="L25" s="103"/>
      <c r="M25" s="103"/>
      <c r="N25" s="103"/>
      <c r="O25" s="103"/>
      <c r="P25" s="103"/>
      <c r="Q25" s="103"/>
      <c r="R25" s="103"/>
      <c r="S25" s="105"/>
      <c r="T25" s="103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</row>
    <row r="26" spans="1:111" s="101" customFormat="1" ht="13.5" customHeight="1">
      <c r="A26" s="20"/>
      <c r="B26" s="21"/>
      <c r="C26" s="21"/>
      <c r="D26" s="26" t="s">
        <v>136</v>
      </c>
      <c r="E26" s="74"/>
      <c r="F26" s="27">
        <f>(7.2)*1.1</f>
        <v>7.9200000000000008</v>
      </c>
      <c r="G26" s="22"/>
      <c r="H26" s="28"/>
      <c r="I26" s="102"/>
      <c r="J26" s="103"/>
      <c r="K26" s="104"/>
      <c r="L26" s="103"/>
      <c r="M26" s="103"/>
      <c r="N26" s="103"/>
      <c r="O26" s="103"/>
      <c r="P26" s="103"/>
      <c r="Q26" s="103"/>
      <c r="R26" s="103"/>
      <c r="S26" s="105"/>
      <c r="T26" s="103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</row>
    <row r="27" spans="1:111" s="101" customFormat="1" ht="27.75" customHeight="1">
      <c r="A27" s="20"/>
      <c r="B27" s="21"/>
      <c r="C27" s="21"/>
      <c r="D27" s="26" t="s">
        <v>56</v>
      </c>
      <c r="E27" s="21"/>
      <c r="F27" s="30"/>
      <c r="G27" s="22"/>
      <c r="H27" s="22"/>
      <c r="I27" s="23"/>
      <c r="J27" s="75"/>
      <c r="K27" s="73"/>
      <c r="L27" s="6"/>
      <c r="M27" s="6"/>
      <c r="N27" s="6"/>
      <c r="O27" s="103"/>
      <c r="P27" s="6"/>
      <c r="Q27" s="6"/>
      <c r="R27" s="6"/>
      <c r="S27" s="100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</row>
    <row r="28" spans="1:111" s="101" customFormat="1" ht="13.5" customHeight="1">
      <c r="A28" s="20">
        <v>3</v>
      </c>
      <c r="B28" s="21">
        <v>731</v>
      </c>
      <c r="C28" s="21">
        <v>733190107</v>
      </c>
      <c r="D28" s="21" t="s">
        <v>57</v>
      </c>
      <c r="E28" s="21" t="s">
        <v>25</v>
      </c>
      <c r="F28" s="30">
        <f>SUM(F29)</f>
        <v>89.600000000000009</v>
      </c>
      <c r="G28" s="22"/>
      <c r="H28" s="22">
        <f>F28*G28</f>
        <v>0</v>
      </c>
      <c r="I28" s="23" t="s">
        <v>33</v>
      </c>
      <c r="J28" s="73"/>
      <c r="K28" s="73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</row>
    <row r="29" spans="1:111" s="6" customFormat="1" ht="13.5" customHeight="1">
      <c r="A29" s="20"/>
      <c r="B29" s="21"/>
      <c r="C29" s="21"/>
      <c r="D29" s="26" t="s">
        <v>137</v>
      </c>
      <c r="E29" s="21"/>
      <c r="F29" s="76">
        <f>(7.4+24+20+18.3+12.7+7.2)</f>
        <v>89.600000000000009</v>
      </c>
      <c r="G29" s="22"/>
      <c r="H29" s="22"/>
      <c r="I29" s="23"/>
      <c r="J29" s="106"/>
      <c r="K29" s="73"/>
    </row>
    <row r="30" spans="1:111" s="25" customFormat="1" ht="27" customHeight="1">
      <c r="A30" s="20">
        <v>4</v>
      </c>
      <c r="B30" s="21">
        <v>731</v>
      </c>
      <c r="C30" s="21" t="s">
        <v>58</v>
      </c>
      <c r="D30" s="21" t="s">
        <v>138</v>
      </c>
      <c r="E30" s="21" t="s">
        <v>24</v>
      </c>
      <c r="F30" s="30">
        <f>SUM(F31:F36)</f>
        <v>26</v>
      </c>
      <c r="G30" s="22"/>
      <c r="H30" s="22">
        <f>F30*G30</f>
        <v>0</v>
      </c>
      <c r="I30" s="23" t="s">
        <v>20</v>
      </c>
      <c r="J30" s="6"/>
      <c r="K30" s="73"/>
      <c r="L30" s="6"/>
      <c r="M30" s="6"/>
      <c r="N30" s="6"/>
      <c r="O30" s="6"/>
      <c r="P30" s="6"/>
      <c r="Q30" s="6"/>
      <c r="R30" s="107"/>
      <c r="S30" s="6"/>
    </row>
    <row r="31" spans="1:111" s="25" customFormat="1" ht="13.5" customHeight="1">
      <c r="A31" s="20"/>
      <c r="B31" s="21"/>
      <c r="C31" s="21"/>
      <c r="D31" s="26" t="s">
        <v>139</v>
      </c>
      <c r="E31" s="21"/>
      <c r="F31" s="27">
        <v>2</v>
      </c>
      <c r="G31" s="22"/>
      <c r="H31" s="22"/>
      <c r="I31" s="23"/>
      <c r="J31" s="6"/>
      <c r="K31" s="73"/>
      <c r="L31" s="6"/>
      <c r="M31" s="6"/>
      <c r="N31" s="6"/>
      <c r="O31" s="6"/>
      <c r="P31" s="6"/>
      <c r="Q31" s="6"/>
      <c r="R31" s="107"/>
      <c r="S31" s="6"/>
    </row>
    <row r="32" spans="1:111" s="25" customFormat="1" ht="13.5" customHeight="1">
      <c r="A32" s="20"/>
      <c r="B32" s="21"/>
      <c r="C32" s="21"/>
      <c r="D32" s="26" t="s">
        <v>140</v>
      </c>
      <c r="E32" s="21"/>
      <c r="F32" s="27">
        <v>6</v>
      </c>
      <c r="G32" s="22"/>
      <c r="H32" s="22"/>
      <c r="I32" s="23"/>
      <c r="J32" s="6"/>
      <c r="K32" s="73"/>
      <c r="L32" s="6"/>
      <c r="M32" s="6"/>
      <c r="N32" s="6"/>
      <c r="O32" s="6"/>
      <c r="P32" s="6"/>
      <c r="Q32" s="6"/>
      <c r="R32" s="107"/>
      <c r="S32" s="6"/>
    </row>
    <row r="33" spans="1:111" s="25" customFormat="1" ht="13.5" customHeight="1">
      <c r="A33" s="20"/>
      <c r="B33" s="21"/>
      <c r="C33" s="21"/>
      <c r="D33" s="26" t="s">
        <v>141</v>
      </c>
      <c r="E33" s="21"/>
      <c r="F33" s="27">
        <v>6</v>
      </c>
      <c r="G33" s="22"/>
      <c r="H33" s="22"/>
      <c r="I33" s="23"/>
      <c r="J33" s="6"/>
      <c r="K33" s="73"/>
      <c r="L33" s="6"/>
      <c r="M33" s="6"/>
      <c r="N33" s="6"/>
      <c r="O33" s="6"/>
      <c r="P33" s="6"/>
      <c r="Q33" s="6"/>
      <c r="R33" s="107"/>
      <c r="S33" s="6"/>
    </row>
    <row r="34" spans="1:111" s="25" customFormat="1" ht="13.5" customHeight="1">
      <c r="A34" s="20"/>
      <c r="B34" s="21"/>
      <c r="C34" s="21"/>
      <c r="D34" s="26" t="s">
        <v>142</v>
      </c>
      <c r="E34" s="21"/>
      <c r="F34" s="27">
        <v>6</v>
      </c>
      <c r="G34" s="22"/>
      <c r="H34" s="22"/>
      <c r="I34" s="23"/>
      <c r="J34" s="6"/>
      <c r="K34" s="73"/>
      <c r="L34" s="6"/>
      <c r="M34" s="6"/>
      <c r="N34" s="6"/>
      <c r="O34" s="6"/>
      <c r="P34" s="6"/>
      <c r="Q34" s="6"/>
      <c r="R34" s="107"/>
      <c r="S34" s="6"/>
    </row>
    <row r="35" spans="1:111" s="25" customFormat="1" ht="13.5" customHeight="1">
      <c r="A35" s="20"/>
      <c r="B35" s="21"/>
      <c r="C35" s="21"/>
      <c r="D35" s="26" t="s">
        <v>143</v>
      </c>
      <c r="E35" s="21"/>
      <c r="F35" s="27">
        <v>4</v>
      </c>
      <c r="G35" s="22"/>
      <c r="H35" s="22"/>
      <c r="I35" s="23"/>
      <c r="J35" s="6"/>
      <c r="K35" s="73"/>
      <c r="L35" s="6"/>
      <c r="M35" s="6"/>
      <c r="N35" s="6"/>
      <c r="O35" s="6"/>
      <c r="P35" s="6"/>
      <c r="Q35" s="6"/>
      <c r="R35" s="107"/>
      <c r="S35" s="6"/>
    </row>
    <row r="36" spans="1:111" s="25" customFormat="1" ht="13.5" customHeight="1">
      <c r="A36" s="20"/>
      <c r="B36" s="21"/>
      <c r="C36" s="21"/>
      <c r="D36" s="26" t="s">
        <v>144</v>
      </c>
      <c r="E36" s="21"/>
      <c r="F36" s="27">
        <v>2</v>
      </c>
      <c r="G36" s="22"/>
      <c r="H36" s="22"/>
      <c r="I36" s="23"/>
      <c r="J36" s="6"/>
      <c r="K36" s="73"/>
      <c r="L36" s="6"/>
      <c r="M36" s="6"/>
      <c r="N36" s="6"/>
      <c r="O36" s="6"/>
      <c r="P36" s="6"/>
      <c r="Q36" s="6"/>
      <c r="R36" s="107"/>
      <c r="S36" s="6"/>
    </row>
    <row r="37" spans="1:111" s="25" customFormat="1" ht="67.5" customHeight="1">
      <c r="A37" s="20"/>
      <c r="B37" s="21"/>
      <c r="C37" s="21"/>
      <c r="D37" s="177" t="s">
        <v>172</v>
      </c>
      <c r="E37" s="21"/>
      <c r="G37" s="22"/>
      <c r="H37" s="22"/>
      <c r="I37" s="23"/>
      <c r="J37" s="6"/>
      <c r="K37" s="73"/>
      <c r="L37" s="6"/>
      <c r="M37" s="6"/>
      <c r="N37" s="6"/>
      <c r="O37" s="6"/>
      <c r="P37" s="6"/>
      <c r="Q37" s="6"/>
      <c r="R37" s="107"/>
      <c r="S37" s="6"/>
    </row>
    <row r="38" spans="1:111" s="3" customFormat="1" ht="13.5" customHeight="1">
      <c r="A38" s="108">
        <v>5</v>
      </c>
      <c r="B38" s="109">
        <v>731</v>
      </c>
      <c r="C38" s="109" t="s">
        <v>173</v>
      </c>
      <c r="D38" s="109" t="s">
        <v>59</v>
      </c>
      <c r="E38" s="109" t="s">
        <v>24</v>
      </c>
      <c r="F38" s="110">
        <f>F39</f>
        <v>1</v>
      </c>
      <c r="G38" s="111"/>
      <c r="H38" s="111">
        <f>F38*G38</f>
        <v>0</v>
      </c>
      <c r="I38" s="23" t="s">
        <v>20</v>
      </c>
      <c r="J38" s="34"/>
    </row>
    <row r="39" spans="1:111" s="3" customFormat="1" ht="13.5" customHeight="1">
      <c r="A39" s="108"/>
      <c r="B39" s="109"/>
      <c r="C39" s="109"/>
      <c r="D39" s="112" t="s">
        <v>145</v>
      </c>
      <c r="E39" s="109"/>
      <c r="F39" s="113">
        <v>1</v>
      </c>
      <c r="G39" s="111"/>
      <c r="H39" s="111"/>
      <c r="I39" s="172"/>
      <c r="J39" s="34"/>
    </row>
    <row r="40" spans="1:111" s="3" customFormat="1" ht="40.5" customHeight="1">
      <c r="A40" s="108"/>
      <c r="B40" s="109"/>
      <c r="C40" s="109"/>
      <c r="D40" s="112" t="s">
        <v>146</v>
      </c>
      <c r="E40" s="109"/>
      <c r="F40" s="110"/>
      <c r="G40" s="111"/>
      <c r="H40" s="111"/>
      <c r="I40" s="114"/>
      <c r="J40" s="34"/>
    </row>
    <row r="41" spans="1:111" s="3" customFormat="1" ht="27" customHeight="1">
      <c r="A41" s="108"/>
      <c r="B41" s="109"/>
      <c r="C41" s="109"/>
      <c r="D41" s="112" t="s">
        <v>147</v>
      </c>
      <c r="E41" s="109"/>
      <c r="G41" s="115"/>
      <c r="H41" s="111"/>
      <c r="I41" s="114"/>
    </row>
    <row r="42" spans="1:111" s="5" customFormat="1" ht="67.5" customHeight="1">
      <c r="A42" s="31"/>
      <c r="B42" s="32"/>
      <c r="C42" s="33"/>
      <c r="D42" s="177" t="s">
        <v>172</v>
      </c>
      <c r="E42" s="26"/>
      <c r="F42" s="65"/>
      <c r="G42" s="70"/>
      <c r="H42" s="22"/>
      <c r="I42" s="29"/>
      <c r="J42" s="25"/>
      <c r="K42" s="3"/>
      <c r="L42" s="77"/>
      <c r="M42" s="77"/>
      <c r="N42" s="77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</row>
    <row r="43" spans="1:111" s="101" customFormat="1" ht="13.5" customHeight="1">
      <c r="A43" s="20">
        <v>6</v>
      </c>
      <c r="B43" s="21">
        <v>731</v>
      </c>
      <c r="C43" s="21">
        <v>998733203</v>
      </c>
      <c r="D43" s="21" t="s">
        <v>148</v>
      </c>
      <c r="E43" s="21" t="s">
        <v>21</v>
      </c>
      <c r="F43" s="30">
        <v>3.67</v>
      </c>
      <c r="G43" s="22"/>
      <c r="H43" s="22">
        <f>F43*G43</f>
        <v>0</v>
      </c>
      <c r="I43" s="23" t="s">
        <v>33</v>
      </c>
      <c r="J43" s="116"/>
      <c r="K43" s="73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</row>
    <row r="44" spans="1:111" s="118" customFormat="1" ht="13.5" customHeight="1">
      <c r="A44" s="20">
        <v>7</v>
      </c>
      <c r="B44" s="21" t="s">
        <v>22</v>
      </c>
      <c r="C44" s="21" t="s">
        <v>34</v>
      </c>
      <c r="D44" s="21" t="s">
        <v>35</v>
      </c>
      <c r="E44" s="21" t="s">
        <v>23</v>
      </c>
      <c r="F44" s="30">
        <f>F45</f>
        <v>10</v>
      </c>
      <c r="G44" s="22"/>
      <c r="H44" s="22">
        <f>F44*G44</f>
        <v>0</v>
      </c>
      <c r="I44" s="23" t="s">
        <v>33</v>
      </c>
      <c r="J44" s="73"/>
      <c r="K44" s="73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  <c r="BV44" s="117"/>
      <c r="BW44" s="117"/>
      <c r="BX44" s="117"/>
      <c r="BY44" s="117"/>
      <c r="BZ44" s="117"/>
      <c r="CA44" s="117"/>
      <c r="CB44" s="117"/>
      <c r="CC44" s="117"/>
      <c r="CD44" s="117"/>
      <c r="CE44" s="117"/>
      <c r="CF44" s="117"/>
      <c r="CG44" s="117"/>
      <c r="CH44" s="117"/>
      <c r="CI44" s="117"/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7"/>
      <c r="DB44" s="117"/>
      <c r="DC44" s="117"/>
      <c r="DD44" s="117"/>
      <c r="DE44" s="117"/>
      <c r="DF44" s="117"/>
      <c r="DG44" s="117"/>
    </row>
    <row r="45" spans="1:111" s="121" customFormat="1" ht="13.5" customHeight="1">
      <c r="A45" s="20"/>
      <c r="B45" s="21"/>
      <c r="C45" s="21"/>
      <c r="D45" s="119" t="s">
        <v>60</v>
      </c>
      <c r="E45" s="21"/>
      <c r="F45" s="78">
        <v>10</v>
      </c>
      <c r="G45" s="22"/>
      <c r="H45" s="22"/>
      <c r="I45" s="23"/>
      <c r="J45" s="73"/>
      <c r="K45" s="73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BL45" s="120"/>
      <c r="BM45" s="120"/>
      <c r="BN45" s="120"/>
      <c r="BO45" s="120"/>
      <c r="BP45" s="120"/>
      <c r="BQ45" s="120"/>
      <c r="BR45" s="120"/>
      <c r="BS45" s="120"/>
      <c r="BT45" s="120"/>
      <c r="BU45" s="120"/>
      <c r="BV45" s="120"/>
      <c r="BW45" s="120"/>
      <c r="BX45" s="120"/>
      <c r="BY45" s="120"/>
      <c r="BZ45" s="120"/>
      <c r="CA45" s="120"/>
      <c r="CB45" s="120"/>
      <c r="CC45" s="120"/>
      <c r="CD45" s="120"/>
      <c r="CE45" s="120"/>
      <c r="CF45" s="120"/>
      <c r="CG45" s="120"/>
      <c r="CH45" s="120"/>
      <c r="CI45" s="120"/>
      <c r="CJ45" s="120"/>
      <c r="CK45" s="120"/>
      <c r="CL45" s="120"/>
      <c r="CM45" s="120"/>
      <c r="CN45" s="120"/>
      <c r="CO45" s="120"/>
      <c r="CP45" s="120"/>
      <c r="CQ45" s="120"/>
      <c r="CR45" s="120"/>
      <c r="CS45" s="120"/>
      <c r="CT45" s="120"/>
      <c r="CU45" s="120"/>
      <c r="CV45" s="120"/>
      <c r="CW45" s="120"/>
      <c r="CX45" s="120"/>
      <c r="CY45" s="120"/>
      <c r="CZ45" s="120"/>
      <c r="DA45" s="120"/>
      <c r="DB45" s="120"/>
      <c r="DC45" s="120"/>
      <c r="DD45" s="120"/>
      <c r="DE45" s="120"/>
      <c r="DF45" s="120"/>
      <c r="DG45" s="120"/>
    </row>
    <row r="46" spans="1:111" s="121" customFormat="1" ht="27" customHeight="1">
      <c r="A46" s="31"/>
      <c r="B46" s="33"/>
      <c r="C46" s="33"/>
      <c r="D46" s="119" t="s">
        <v>61</v>
      </c>
      <c r="E46" s="33"/>
      <c r="F46" s="120"/>
      <c r="G46" s="70"/>
      <c r="H46" s="22"/>
      <c r="I46" s="23"/>
      <c r="J46" s="73"/>
      <c r="K46" s="73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  <c r="BL46" s="120"/>
      <c r="BM46" s="120"/>
      <c r="BN46" s="120"/>
      <c r="BO46" s="120"/>
      <c r="BP46" s="120"/>
      <c r="BQ46" s="120"/>
      <c r="BR46" s="120"/>
      <c r="BS46" s="120"/>
      <c r="BT46" s="120"/>
      <c r="BU46" s="120"/>
      <c r="BV46" s="120"/>
      <c r="BW46" s="120"/>
      <c r="BX46" s="120"/>
      <c r="BY46" s="120"/>
      <c r="BZ46" s="120"/>
      <c r="CA46" s="120"/>
      <c r="CB46" s="120"/>
      <c r="CC46" s="120"/>
      <c r="CD46" s="120"/>
      <c r="CE46" s="120"/>
      <c r="CF46" s="120"/>
      <c r="CG46" s="120"/>
      <c r="CH46" s="120"/>
      <c r="CI46" s="120"/>
      <c r="CJ46" s="120"/>
      <c r="CK46" s="120"/>
      <c r="CL46" s="120"/>
      <c r="CM46" s="120"/>
      <c r="CN46" s="120"/>
      <c r="CO46" s="120"/>
      <c r="CP46" s="120"/>
      <c r="CQ46" s="120"/>
      <c r="CR46" s="120"/>
      <c r="CS46" s="120"/>
      <c r="CT46" s="120"/>
      <c r="CU46" s="120"/>
      <c r="CV46" s="120"/>
      <c r="CW46" s="120"/>
      <c r="CX46" s="120"/>
      <c r="CY46" s="120"/>
      <c r="CZ46" s="120"/>
      <c r="DA46" s="120"/>
      <c r="DB46" s="120"/>
      <c r="DC46" s="120"/>
      <c r="DD46" s="120"/>
      <c r="DE46" s="120"/>
      <c r="DF46" s="120"/>
      <c r="DG46" s="120"/>
    </row>
    <row r="47" spans="1:111" s="19" customFormat="1" ht="13.5" customHeight="1">
      <c r="A47" s="122"/>
      <c r="B47" s="123"/>
      <c r="C47" s="71">
        <v>734</v>
      </c>
      <c r="D47" s="71" t="s">
        <v>62</v>
      </c>
      <c r="E47" s="71"/>
      <c r="F47" s="170"/>
      <c r="G47" s="72"/>
      <c r="H47" s="72">
        <f>SUM(H48:H55)</f>
        <v>0</v>
      </c>
      <c r="I47" s="125"/>
      <c r="J47" s="126"/>
      <c r="K47" s="6"/>
      <c r="L47" s="73"/>
      <c r="M47" s="73"/>
      <c r="N47" s="73"/>
      <c r="O47" s="7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</row>
    <row r="48" spans="1:111" s="130" customFormat="1" ht="27" customHeight="1">
      <c r="A48" s="20">
        <v>8</v>
      </c>
      <c r="B48" s="24" t="s">
        <v>63</v>
      </c>
      <c r="C48" s="21" t="s">
        <v>64</v>
      </c>
      <c r="D48" s="21" t="s">
        <v>149</v>
      </c>
      <c r="E48" s="21" t="s">
        <v>24</v>
      </c>
      <c r="F48" s="30">
        <f>SUM(F49)</f>
        <v>1</v>
      </c>
      <c r="G48" s="22"/>
      <c r="H48" s="22">
        <f>F48*G48</f>
        <v>0</v>
      </c>
      <c r="I48" s="127" t="s">
        <v>20</v>
      </c>
      <c r="J48" s="126"/>
      <c r="K48" s="6"/>
      <c r="L48" s="73"/>
      <c r="M48" s="73"/>
      <c r="R48" s="131"/>
      <c r="S48" s="131"/>
    </row>
    <row r="49" spans="1:111" s="130" customFormat="1" ht="27" customHeight="1">
      <c r="A49" s="132"/>
      <c r="B49" s="133"/>
      <c r="C49" s="74"/>
      <c r="D49" s="134" t="s">
        <v>65</v>
      </c>
      <c r="E49" s="74"/>
      <c r="F49" s="113">
        <v>1</v>
      </c>
      <c r="G49" s="79"/>
      <c r="H49" s="79"/>
      <c r="I49" s="29"/>
      <c r="J49" s="128"/>
      <c r="K49" s="129"/>
      <c r="R49" s="131"/>
      <c r="S49" s="131"/>
    </row>
    <row r="50" spans="1:111" s="137" customFormat="1" ht="27" customHeight="1">
      <c r="A50" s="132"/>
      <c r="B50" s="133"/>
      <c r="C50" s="74"/>
      <c r="D50" s="134" t="s">
        <v>66</v>
      </c>
      <c r="E50" s="74"/>
      <c r="F50" s="27"/>
      <c r="G50" s="79"/>
      <c r="H50" s="79"/>
      <c r="I50" s="29"/>
      <c r="J50" s="128"/>
      <c r="K50" s="129"/>
      <c r="L50" s="130"/>
      <c r="M50" s="130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</row>
    <row r="51" spans="1:111" s="137" customFormat="1" ht="27" customHeight="1">
      <c r="A51" s="132"/>
      <c r="B51" s="133"/>
      <c r="C51" s="74"/>
      <c r="D51" s="134" t="s">
        <v>67</v>
      </c>
      <c r="E51" s="74"/>
      <c r="F51" s="27"/>
      <c r="G51" s="79"/>
      <c r="H51" s="79"/>
      <c r="I51" s="29"/>
      <c r="J51" s="135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</row>
    <row r="52" spans="1:111" s="101" customFormat="1" ht="13.5" customHeight="1">
      <c r="A52" s="20">
        <v>9</v>
      </c>
      <c r="B52" s="21">
        <v>731</v>
      </c>
      <c r="C52" s="21">
        <v>998734203</v>
      </c>
      <c r="D52" s="21" t="s">
        <v>150</v>
      </c>
      <c r="E52" s="21" t="s">
        <v>21</v>
      </c>
      <c r="F52" s="30">
        <v>0.3</v>
      </c>
      <c r="G52" s="22"/>
      <c r="H52" s="22">
        <f>F52*G52</f>
        <v>0</v>
      </c>
      <c r="I52" s="23" t="s">
        <v>33</v>
      </c>
      <c r="J52" s="138"/>
      <c r="K52" s="136"/>
      <c r="L52" s="136"/>
      <c r="M52" s="13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</row>
    <row r="53" spans="1:111" s="118" customFormat="1" ht="13.5" customHeight="1">
      <c r="A53" s="20">
        <v>10</v>
      </c>
      <c r="B53" s="21" t="s">
        <v>22</v>
      </c>
      <c r="C53" s="21" t="s">
        <v>34</v>
      </c>
      <c r="D53" s="21" t="s">
        <v>35</v>
      </c>
      <c r="E53" s="21" t="s">
        <v>23</v>
      </c>
      <c r="F53" s="30">
        <f>F54</f>
        <v>2</v>
      </c>
      <c r="G53" s="22"/>
      <c r="H53" s="22">
        <f>F53*G53</f>
        <v>0</v>
      </c>
      <c r="I53" s="23" t="s">
        <v>33</v>
      </c>
      <c r="J53" s="73"/>
      <c r="K53" s="73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7"/>
      <c r="BQ53" s="117"/>
      <c r="BR53" s="117"/>
      <c r="BS53" s="117"/>
      <c r="BT53" s="117"/>
      <c r="BU53" s="117"/>
      <c r="BV53" s="117"/>
      <c r="BW53" s="117"/>
      <c r="BX53" s="117"/>
      <c r="BY53" s="117"/>
      <c r="BZ53" s="117"/>
      <c r="CA53" s="117"/>
      <c r="CB53" s="117"/>
      <c r="CC53" s="117"/>
      <c r="CD53" s="117"/>
      <c r="CE53" s="117"/>
      <c r="CF53" s="117"/>
      <c r="CG53" s="117"/>
      <c r="CH53" s="117"/>
      <c r="CI53" s="117"/>
      <c r="CJ53" s="117"/>
      <c r="CK53" s="117"/>
      <c r="CL53" s="117"/>
      <c r="CM53" s="117"/>
      <c r="CN53" s="117"/>
      <c r="CO53" s="117"/>
      <c r="CP53" s="117"/>
      <c r="CQ53" s="117"/>
      <c r="CR53" s="117"/>
      <c r="CS53" s="117"/>
      <c r="CT53" s="117"/>
      <c r="CU53" s="117"/>
      <c r="CV53" s="117"/>
      <c r="CW53" s="117"/>
      <c r="CX53" s="117"/>
      <c r="CY53" s="117"/>
      <c r="CZ53" s="117"/>
      <c r="DA53" s="117"/>
      <c r="DB53" s="117"/>
      <c r="DC53" s="117"/>
      <c r="DD53" s="117"/>
      <c r="DE53" s="117"/>
      <c r="DF53" s="117"/>
      <c r="DG53" s="117"/>
    </row>
    <row r="54" spans="1:111" s="121" customFormat="1" ht="13.5" customHeight="1">
      <c r="A54" s="20"/>
      <c r="B54" s="21"/>
      <c r="C54" s="21"/>
      <c r="D54" s="119" t="s">
        <v>60</v>
      </c>
      <c r="E54" s="21"/>
      <c r="F54" s="78">
        <v>2</v>
      </c>
      <c r="G54" s="22"/>
      <c r="H54" s="22"/>
      <c r="I54" s="23"/>
      <c r="J54" s="73"/>
      <c r="K54" s="73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20"/>
      <c r="BP54" s="120"/>
      <c r="BQ54" s="120"/>
      <c r="BR54" s="120"/>
      <c r="BS54" s="120"/>
      <c r="BT54" s="120"/>
      <c r="BU54" s="120"/>
      <c r="BV54" s="120"/>
      <c r="BW54" s="120"/>
      <c r="BX54" s="120"/>
      <c r="BY54" s="120"/>
      <c r="BZ54" s="120"/>
      <c r="CA54" s="120"/>
      <c r="CB54" s="120"/>
      <c r="CC54" s="120"/>
      <c r="CD54" s="120"/>
      <c r="CE54" s="120"/>
      <c r="CF54" s="120"/>
      <c r="CG54" s="120"/>
      <c r="CH54" s="120"/>
      <c r="CI54" s="120"/>
      <c r="CJ54" s="120"/>
      <c r="CK54" s="120"/>
      <c r="CL54" s="120"/>
      <c r="CM54" s="120"/>
      <c r="CN54" s="120"/>
      <c r="CO54" s="120"/>
      <c r="CP54" s="120"/>
      <c r="CQ54" s="120"/>
      <c r="CR54" s="120"/>
      <c r="CS54" s="120"/>
      <c r="CT54" s="120"/>
      <c r="CU54" s="120"/>
      <c r="CV54" s="120"/>
      <c r="CW54" s="120"/>
      <c r="CX54" s="120"/>
      <c r="CY54" s="120"/>
      <c r="CZ54" s="120"/>
      <c r="DA54" s="120"/>
      <c r="DB54" s="120"/>
      <c r="DC54" s="120"/>
      <c r="DD54" s="120"/>
      <c r="DE54" s="120"/>
      <c r="DF54" s="120"/>
      <c r="DG54" s="120"/>
    </row>
    <row r="55" spans="1:111" s="121" customFormat="1" ht="27" customHeight="1">
      <c r="A55" s="31"/>
      <c r="B55" s="33"/>
      <c r="C55" s="33"/>
      <c r="D55" s="119" t="s">
        <v>61</v>
      </c>
      <c r="E55" s="33"/>
      <c r="F55" s="120"/>
      <c r="G55" s="70"/>
      <c r="H55" s="22"/>
      <c r="I55" s="23"/>
      <c r="J55" s="73"/>
      <c r="K55" s="73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BL55" s="120"/>
      <c r="BM55" s="120"/>
      <c r="BN55" s="120"/>
      <c r="BO55" s="120"/>
      <c r="BP55" s="120"/>
      <c r="BQ55" s="120"/>
      <c r="BR55" s="120"/>
      <c r="BS55" s="120"/>
      <c r="BT55" s="120"/>
      <c r="BU55" s="120"/>
      <c r="BV55" s="120"/>
      <c r="BW55" s="120"/>
      <c r="BX55" s="120"/>
      <c r="BY55" s="120"/>
      <c r="BZ55" s="120"/>
      <c r="CA55" s="120"/>
      <c r="CB55" s="120"/>
      <c r="CC55" s="120"/>
      <c r="CD55" s="120"/>
      <c r="CE55" s="120"/>
      <c r="CF55" s="120"/>
      <c r="CG55" s="120"/>
      <c r="CH55" s="120"/>
      <c r="CI55" s="120"/>
      <c r="CJ55" s="120"/>
      <c r="CK55" s="120"/>
      <c r="CL55" s="120"/>
      <c r="CM55" s="120"/>
      <c r="CN55" s="120"/>
      <c r="CO55" s="120"/>
      <c r="CP55" s="120"/>
      <c r="CQ55" s="120"/>
      <c r="CR55" s="120"/>
      <c r="CS55" s="120"/>
      <c r="CT55" s="120"/>
      <c r="CU55" s="120"/>
      <c r="CV55" s="120"/>
      <c r="CW55" s="120"/>
      <c r="CX55" s="120"/>
      <c r="CY55" s="120"/>
      <c r="CZ55" s="120"/>
      <c r="DA55" s="120"/>
      <c r="DB55" s="120"/>
      <c r="DC55" s="120"/>
      <c r="DD55" s="120"/>
      <c r="DE55" s="120"/>
      <c r="DF55" s="120"/>
      <c r="DG55" s="120"/>
    </row>
    <row r="56" spans="1:111" s="148" customFormat="1" ht="13.5" customHeight="1">
      <c r="A56" s="139"/>
      <c r="B56" s="140"/>
      <c r="C56" s="141">
        <v>735</v>
      </c>
      <c r="D56" s="141" t="s">
        <v>68</v>
      </c>
      <c r="E56" s="142"/>
      <c r="F56" s="143"/>
      <c r="G56" s="144"/>
      <c r="H56" s="144">
        <f>SUM(H57:H148)</f>
        <v>0</v>
      </c>
      <c r="I56" s="145"/>
      <c r="J56" s="173"/>
      <c r="K56" s="146"/>
      <c r="L56" s="146"/>
      <c r="M56" s="146"/>
      <c r="N56" s="146"/>
      <c r="O56" s="146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  <c r="BI56" s="147"/>
      <c r="BJ56" s="147"/>
      <c r="BK56" s="147"/>
      <c r="BL56" s="147"/>
      <c r="BM56" s="147"/>
      <c r="BN56" s="147"/>
      <c r="BO56" s="147"/>
      <c r="BP56" s="147"/>
      <c r="BQ56" s="147"/>
      <c r="BR56" s="147"/>
      <c r="BS56" s="147"/>
      <c r="BT56" s="147"/>
      <c r="BU56" s="147"/>
      <c r="BV56" s="147"/>
      <c r="BW56" s="147"/>
      <c r="BX56" s="147"/>
      <c r="BY56" s="147"/>
      <c r="BZ56" s="147"/>
      <c r="CA56" s="147"/>
      <c r="CB56" s="147"/>
      <c r="CC56" s="147"/>
      <c r="CD56" s="147"/>
      <c r="CE56" s="147"/>
      <c r="CF56" s="147"/>
      <c r="CG56" s="147"/>
      <c r="CH56" s="147"/>
      <c r="CI56" s="147"/>
      <c r="CJ56" s="147"/>
      <c r="CK56" s="147"/>
      <c r="CL56" s="147"/>
      <c r="CM56" s="147"/>
      <c r="CN56" s="147"/>
      <c r="CO56" s="147"/>
      <c r="CP56" s="147"/>
      <c r="CQ56" s="147"/>
      <c r="CR56" s="147"/>
      <c r="CS56" s="147"/>
      <c r="CT56" s="147"/>
      <c r="CU56" s="147"/>
      <c r="CV56" s="147"/>
      <c r="CW56" s="147"/>
      <c r="CX56" s="147"/>
      <c r="CY56" s="147"/>
      <c r="CZ56" s="147"/>
      <c r="DA56" s="147"/>
      <c r="DB56" s="147"/>
      <c r="DC56" s="147"/>
      <c r="DD56" s="147"/>
      <c r="DE56" s="147"/>
      <c r="DF56" s="147"/>
      <c r="DG56" s="147"/>
    </row>
    <row r="57" spans="1:111" s="130" customFormat="1" ht="13.5" customHeight="1">
      <c r="A57" s="20">
        <v>11</v>
      </c>
      <c r="B57" s="24" t="s">
        <v>63</v>
      </c>
      <c r="C57" s="21">
        <v>735111810</v>
      </c>
      <c r="D57" s="21" t="s">
        <v>69</v>
      </c>
      <c r="E57" s="21" t="s">
        <v>70</v>
      </c>
      <c r="F57" s="30">
        <f>SUM(F60:F65)</f>
        <v>40.29</v>
      </c>
      <c r="G57" s="22"/>
      <c r="H57" s="22">
        <f>F57*G57</f>
        <v>0</v>
      </c>
      <c r="I57" s="127" t="s">
        <v>71</v>
      </c>
      <c r="J57" s="178"/>
      <c r="R57" s="131"/>
      <c r="S57" s="131"/>
    </row>
    <row r="58" spans="1:111" s="130" customFormat="1" ht="13.5" customHeight="1">
      <c r="A58" s="132"/>
      <c r="B58" s="133"/>
      <c r="C58" s="74"/>
      <c r="D58" s="134" t="s">
        <v>72</v>
      </c>
      <c r="E58" s="74"/>
      <c r="F58" s="74"/>
      <c r="G58" s="79"/>
      <c r="H58" s="79"/>
      <c r="I58" s="29"/>
      <c r="R58" s="131"/>
      <c r="S58" s="131"/>
    </row>
    <row r="59" spans="1:111" s="137" customFormat="1" ht="13.5" customHeight="1">
      <c r="A59" s="132"/>
      <c r="B59" s="133"/>
      <c r="C59" s="74"/>
      <c r="D59" s="134" t="s">
        <v>151</v>
      </c>
      <c r="E59" s="74"/>
      <c r="F59" s="74"/>
      <c r="G59" s="79"/>
      <c r="H59" s="79"/>
      <c r="I59" s="29"/>
      <c r="J59" s="135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</row>
    <row r="60" spans="1:111" s="137" customFormat="1" ht="13.5" customHeight="1">
      <c r="A60" s="132"/>
      <c r="B60" s="133"/>
      <c r="C60" s="74"/>
      <c r="D60" s="134" t="s">
        <v>152</v>
      </c>
      <c r="E60" s="74"/>
      <c r="F60" s="27">
        <f>0.255*(5+6)</f>
        <v>2.8050000000000002</v>
      </c>
      <c r="G60" s="79"/>
      <c r="H60" s="79"/>
      <c r="I60" s="29"/>
      <c r="J60" s="135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</row>
    <row r="61" spans="1:111" s="137" customFormat="1" ht="13.5" customHeight="1">
      <c r="A61" s="132"/>
      <c r="B61" s="133"/>
      <c r="C61" s="74"/>
      <c r="D61" s="134" t="s">
        <v>153</v>
      </c>
      <c r="E61" s="74"/>
      <c r="F61" s="27">
        <f>0.255*(6+7+9+20)</f>
        <v>10.71</v>
      </c>
      <c r="G61" s="79"/>
      <c r="H61" s="79"/>
      <c r="I61" s="29"/>
      <c r="J61" s="135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</row>
    <row r="62" spans="1:111" s="137" customFormat="1" ht="13.5" customHeight="1">
      <c r="A62" s="132"/>
      <c r="B62" s="133"/>
      <c r="C62" s="74"/>
      <c r="D62" s="134" t="s">
        <v>154</v>
      </c>
      <c r="E62" s="74"/>
      <c r="F62" s="27">
        <f>0.255*(6+5+9+20)</f>
        <v>10.199999999999999</v>
      </c>
      <c r="G62" s="79"/>
      <c r="H62" s="79"/>
      <c r="I62" s="29"/>
      <c r="J62" s="135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</row>
    <row r="63" spans="1:111" s="137" customFormat="1" ht="13.5" customHeight="1">
      <c r="A63" s="132"/>
      <c r="B63" s="133"/>
      <c r="C63" s="74"/>
      <c r="D63" s="134" t="s">
        <v>155</v>
      </c>
      <c r="E63" s="74"/>
      <c r="F63" s="27">
        <f>0.255*(6+5+9+20)</f>
        <v>10.199999999999999</v>
      </c>
      <c r="G63" s="79"/>
      <c r="H63" s="79"/>
      <c r="I63" s="29"/>
      <c r="J63" s="135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</row>
    <row r="64" spans="1:111" s="137" customFormat="1" ht="13.5" customHeight="1">
      <c r="A64" s="132"/>
      <c r="B64" s="133"/>
      <c r="C64" s="74"/>
      <c r="D64" s="134" t="s">
        <v>156</v>
      </c>
      <c r="E64" s="74"/>
      <c r="F64" s="27">
        <f>0.255*(6+9)</f>
        <v>3.8250000000000002</v>
      </c>
      <c r="G64" s="79"/>
      <c r="H64" s="79"/>
      <c r="I64" s="29"/>
      <c r="J64" s="135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</row>
    <row r="65" spans="1:111" s="137" customFormat="1" ht="13.5" customHeight="1">
      <c r="A65" s="132"/>
      <c r="B65" s="133"/>
      <c r="C65" s="74"/>
      <c r="D65" s="134" t="s">
        <v>157</v>
      </c>
      <c r="E65" s="74"/>
      <c r="F65" s="27">
        <f>0.255*(10)</f>
        <v>2.5499999999999998</v>
      </c>
      <c r="G65" s="79"/>
      <c r="H65" s="79"/>
      <c r="I65" s="29"/>
      <c r="J65" s="135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</row>
    <row r="66" spans="1:111" s="130" customFormat="1" ht="13.5" customHeight="1">
      <c r="A66" s="20">
        <v>12</v>
      </c>
      <c r="B66" s="24" t="s">
        <v>63</v>
      </c>
      <c r="C66" s="21">
        <v>735117110</v>
      </c>
      <c r="D66" s="21" t="s">
        <v>73</v>
      </c>
      <c r="E66" s="21" t="s">
        <v>70</v>
      </c>
      <c r="F66" s="30">
        <f>SUM(F69:F74)</f>
        <v>40.29</v>
      </c>
      <c r="G66" s="22"/>
      <c r="H66" s="22">
        <f>F66*G66</f>
        <v>0</v>
      </c>
      <c r="I66" s="127" t="s">
        <v>71</v>
      </c>
      <c r="J66" s="149"/>
      <c r="R66" s="131"/>
      <c r="S66" s="131"/>
    </row>
    <row r="67" spans="1:111" s="130" customFormat="1" ht="13.5" customHeight="1">
      <c r="A67" s="132"/>
      <c r="B67" s="133"/>
      <c r="C67" s="74"/>
      <c r="D67" s="134" t="s">
        <v>158</v>
      </c>
      <c r="E67" s="74"/>
      <c r="F67" s="136"/>
      <c r="G67" s="79"/>
      <c r="H67" s="79"/>
      <c r="I67" s="29"/>
      <c r="J67" s="149"/>
      <c r="R67" s="131"/>
      <c r="S67" s="131"/>
    </row>
    <row r="68" spans="1:111" s="137" customFormat="1" ht="13.5" customHeight="1">
      <c r="A68" s="132"/>
      <c r="B68" s="133"/>
      <c r="C68" s="74"/>
      <c r="D68" s="134" t="s">
        <v>151</v>
      </c>
      <c r="E68" s="74"/>
      <c r="F68" s="74"/>
      <c r="G68" s="79"/>
      <c r="H68" s="79"/>
      <c r="I68" s="29"/>
      <c r="J68" s="135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  <c r="BI68" s="136"/>
      <c r="BJ68" s="136"/>
      <c r="BK68" s="136"/>
      <c r="BL68" s="136"/>
      <c r="BM68" s="136"/>
      <c r="BN68" s="136"/>
      <c r="BO68" s="136"/>
      <c r="BP68" s="136"/>
      <c r="BQ68" s="136"/>
      <c r="BR68" s="136"/>
      <c r="BS68" s="136"/>
      <c r="BT68" s="136"/>
      <c r="BU68" s="136"/>
      <c r="BV68" s="136"/>
      <c r="BW68" s="136"/>
      <c r="BX68" s="136"/>
      <c r="BY68" s="136"/>
      <c r="BZ68" s="136"/>
      <c r="CA68" s="136"/>
      <c r="CB68" s="136"/>
      <c r="CC68" s="136"/>
      <c r="CD68" s="136"/>
      <c r="CE68" s="136"/>
      <c r="CF68" s="136"/>
      <c r="CG68" s="136"/>
      <c r="CH68" s="136"/>
      <c r="CI68" s="136"/>
      <c r="CJ68" s="136"/>
      <c r="CK68" s="136"/>
      <c r="CL68" s="136"/>
      <c r="CM68" s="136"/>
      <c r="CN68" s="136"/>
      <c r="CO68" s="136"/>
      <c r="CP68" s="136"/>
      <c r="CQ68" s="136"/>
      <c r="CR68" s="136"/>
      <c r="CS68" s="136"/>
      <c r="CT68" s="136"/>
      <c r="CU68" s="136"/>
      <c r="CV68" s="136"/>
      <c r="CW68" s="136"/>
      <c r="CX68" s="136"/>
      <c r="CY68" s="136"/>
      <c r="CZ68" s="136"/>
      <c r="DA68" s="136"/>
      <c r="DB68" s="136"/>
      <c r="DC68" s="136"/>
      <c r="DD68" s="136"/>
      <c r="DE68" s="136"/>
      <c r="DF68" s="136"/>
      <c r="DG68" s="136"/>
    </row>
    <row r="69" spans="1:111" s="137" customFormat="1" ht="13.5" customHeight="1">
      <c r="A69" s="132"/>
      <c r="B69" s="133"/>
      <c r="C69" s="74"/>
      <c r="D69" s="134" t="s">
        <v>152</v>
      </c>
      <c r="E69" s="74"/>
      <c r="F69" s="27">
        <f>0.255*(5+6)</f>
        <v>2.8050000000000002</v>
      </c>
      <c r="G69" s="79"/>
      <c r="H69" s="79"/>
      <c r="I69" s="29"/>
      <c r="J69" s="135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  <c r="BI69" s="136"/>
      <c r="BJ69" s="136"/>
      <c r="BK69" s="136"/>
      <c r="BL69" s="136"/>
      <c r="BM69" s="136"/>
      <c r="BN69" s="136"/>
      <c r="BO69" s="136"/>
      <c r="BP69" s="136"/>
      <c r="BQ69" s="136"/>
      <c r="BR69" s="136"/>
      <c r="BS69" s="136"/>
      <c r="BT69" s="136"/>
      <c r="BU69" s="136"/>
      <c r="BV69" s="136"/>
      <c r="BW69" s="136"/>
      <c r="BX69" s="136"/>
      <c r="BY69" s="136"/>
      <c r="BZ69" s="136"/>
      <c r="CA69" s="136"/>
      <c r="CB69" s="136"/>
      <c r="CC69" s="136"/>
      <c r="CD69" s="136"/>
      <c r="CE69" s="136"/>
      <c r="CF69" s="136"/>
      <c r="CG69" s="136"/>
      <c r="CH69" s="136"/>
      <c r="CI69" s="136"/>
      <c r="CJ69" s="136"/>
      <c r="CK69" s="136"/>
      <c r="CL69" s="136"/>
      <c r="CM69" s="136"/>
      <c r="CN69" s="136"/>
      <c r="CO69" s="136"/>
      <c r="CP69" s="136"/>
      <c r="CQ69" s="136"/>
      <c r="CR69" s="136"/>
      <c r="CS69" s="136"/>
      <c r="CT69" s="136"/>
      <c r="CU69" s="136"/>
      <c r="CV69" s="136"/>
      <c r="CW69" s="136"/>
      <c r="CX69" s="136"/>
      <c r="CY69" s="136"/>
      <c r="CZ69" s="136"/>
      <c r="DA69" s="136"/>
      <c r="DB69" s="136"/>
      <c r="DC69" s="136"/>
      <c r="DD69" s="136"/>
      <c r="DE69" s="136"/>
      <c r="DF69" s="136"/>
      <c r="DG69" s="136"/>
    </row>
    <row r="70" spans="1:111" s="137" customFormat="1" ht="13.5" customHeight="1">
      <c r="A70" s="132"/>
      <c r="B70" s="133"/>
      <c r="C70" s="74"/>
      <c r="D70" s="134" t="s">
        <v>153</v>
      </c>
      <c r="E70" s="74"/>
      <c r="F70" s="27">
        <f>0.255*(6+7+9+20)</f>
        <v>10.71</v>
      </c>
      <c r="G70" s="79"/>
      <c r="H70" s="79"/>
      <c r="I70" s="29"/>
      <c r="J70" s="135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  <c r="BI70" s="136"/>
      <c r="BJ70" s="136"/>
      <c r="BK70" s="136"/>
      <c r="BL70" s="136"/>
      <c r="BM70" s="136"/>
      <c r="BN70" s="136"/>
      <c r="BO70" s="136"/>
      <c r="BP70" s="136"/>
      <c r="BQ70" s="136"/>
      <c r="BR70" s="136"/>
      <c r="BS70" s="136"/>
      <c r="BT70" s="136"/>
      <c r="BU70" s="136"/>
      <c r="BV70" s="136"/>
      <c r="BW70" s="136"/>
      <c r="BX70" s="136"/>
      <c r="BY70" s="136"/>
      <c r="BZ70" s="136"/>
      <c r="CA70" s="136"/>
      <c r="CB70" s="136"/>
      <c r="CC70" s="136"/>
      <c r="CD70" s="136"/>
      <c r="CE70" s="136"/>
      <c r="CF70" s="136"/>
      <c r="CG70" s="136"/>
      <c r="CH70" s="136"/>
      <c r="CI70" s="136"/>
      <c r="CJ70" s="136"/>
      <c r="CK70" s="136"/>
      <c r="CL70" s="136"/>
      <c r="CM70" s="136"/>
      <c r="CN70" s="136"/>
      <c r="CO70" s="136"/>
      <c r="CP70" s="136"/>
      <c r="CQ70" s="136"/>
      <c r="CR70" s="136"/>
      <c r="CS70" s="136"/>
      <c r="CT70" s="136"/>
      <c r="CU70" s="136"/>
      <c r="CV70" s="136"/>
      <c r="CW70" s="136"/>
      <c r="CX70" s="136"/>
      <c r="CY70" s="136"/>
      <c r="CZ70" s="136"/>
      <c r="DA70" s="136"/>
      <c r="DB70" s="136"/>
      <c r="DC70" s="136"/>
      <c r="DD70" s="136"/>
      <c r="DE70" s="136"/>
      <c r="DF70" s="136"/>
      <c r="DG70" s="136"/>
    </row>
    <row r="71" spans="1:111" s="137" customFormat="1" ht="13.5" customHeight="1">
      <c r="A71" s="132"/>
      <c r="B71" s="133"/>
      <c r="C71" s="74"/>
      <c r="D71" s="134" t="s">
        <v>154</v>
      </c>
      <c r="E71" s="74"/>
      <c r="F71" s="27">
        <f>0.255*(6+5+9+20)</f>
        <v>10.199999999999999</v>
      </c>
      <c r="G71" s="79"/>
      <c r="H71" s="79"/>
      <c r="I71" s="29"/>
      <c r="J71" s="135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  <c r="BI71" s="136"/>
      <c r="BJ71" s="136"/>
      <c r="BK71" s="136"/>
      <c r="BL71" s="136"/>
      <c r="BM71" s="136"/>
      <c r="BN71" s="136"/>
      <c r="BO71" s="136"/>
      <c r="BP71" s="136"/>
      <c r="BQ71" s="136"/>
      <c r="BR71" s="136"/>
      <c r="BS71" s="136"/>
      <c r="BT71" s="136"/>
      <c r="BU71" s="136"/>
      <c r="BV71" s="136"/>
      <c r="BW71" s="136"/>
      <c r="BX71" s="136"/>
      <c r="BY71" s="136"/>
      <c r="BZ71" s="136"/>
      <c r="CA71" s="136"/>
      <c r="CB71" s="136"/>
      <c r="CC71" s="136"/>
      <c r="CD71" s="136"/>
      <c r="CE71" s="136"/>
      <c r="CF71" s="136"/>
      <c r="CG71" s="136"/>
      <c r="CH71" s="136"/>
      <c r="CI71" s="136"/>
      <c r="CJ71" s="136"/>
      <c r="CK71" s="136"/>
      <c r="CL71" s="136"/>
      <c r="CM71" s="136"/>
      <c r="CN71" s="136"/>
      <c r="CO71" s="136"/>
      <c r="CP71" s="136"/>
      <c r="CQ71" s="136"/>
      <c r="CR71" s="136"/>
      <c r="CS71" s="136"/>
      <c r="CT71" s="136"/>
      <c r="CU71" s="136"/>
      <c r="CV71" s="136"/>
      <c r="CW71" s="136"/>
      <c r="CX71" s="136"/>
      <c r="CY71" s="136"/>
      <c r="CZ71" s="136"/>
      <c r="DA71" s="136"/>
      <c r="DB71" s="136"/>
      <c r="DC71" s="136"/>
      <c r="DD71" s="136"/>
      <c r="DE71" s="136"/>
      <c r="DF71" s="136"/>
      <c r="DG71" s="136"/>
    </row>
    <row r="72" spans="1:111" s="137" customFormat="1" ht="13.5" customHeight="1">
      <c r="A72" s="132"/>
      <c r="B72" s="133"/>
      <c r="C72" s="74"/>
      <c r="D72" s="134" t="s">
        <v>155</v>
      </c>
      <c r="E72" s="74"/>
      <c r="F72" s="27">
        <f>0.255*(6+5+9+20)</f>
        <v>10.199999999999999</v>
      </c>
      <c r="G72" s="79"/>
      <c r="H72" s="79"/>
      <c r="I72" s="29"/>
      <c r="J72" s="135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  <c r="BI72" s="136"/>
      <c r="BJ72" s="136"/>
      <c r="BK72" s="136"/>
      <c r="BL72" s="136"/>
      <c r="BM72" s="136"/>
      <c r="BN72" s="136"/>
      <c r="BO72" s="136"/>
      <c r="BP72" s="136"/>
      <c r="BQ72" s="136"/>
      <c r="BR72" s="136"/>
      <c r="BS72" s="136"/>
      <c r="BT72" s="136"/>
      <c r="BU72" s="136"/>
      <c r="BV72" s="136"/>
      <c r="BW72" s="136"/>
      <c r="BX72" s="136"/>
      <c r="BY72" s="136"/>
      <c r="BZ72" s="136"/>
      <c r="CA72" s="136"/>
      <c r="CB72" s="136"/>
      <c r="CC72" s="136"/>
      <c r="CD72" s="136"/>
      <c r="CE72" s="136"/>
      <c r="CF72" s="136"/>
      <c r="CG72" s="136"/>
      <c r="CH72" s="136"/>
      <c r="CI72" s="136"/>
      <c r="CJ72" s="136"/>
      <c r="CK72" s="136"/>
      <c r="CL72" s="136"/>
      <c r="CM72" s="136"/>
      <c r="CN72" s="136"/>
      <c r="CO72" s="136"/>
      <c r="CP72" s="136"/>
      <c r="CQ72" s="136"/>
      <c r="CR72" s="136"/>
      <c r="CS72" s="136"/>
      <c r="CT72" s="136"/>
      <c r="CU72" s="136"/>
      <c r="CV72" s="136"/>
      <c r="CW72" s="136"/>
      <c r="CX72" s="136"/>
      <c r="CY72" s="136"/>
      <c r="CZ72" s="136"/>
      <c r="DA72" s="136"/>
      <c r="DB72" s="136"/>
      <c r="DC72" s="136"/>
      <c r="DD72" s="136"/>
      <c r="DE72" s="136"/>
      <c r="DF72" s="136"/>
      <c r="DG72" s="136"/>
    </row>
    <row r="73" spans="1:111" s="137" customFormat="1" ht="13.5" customHeight="1">
      <c r="A73" s="132"/>
      <c r="B73" s="133"/>
      <c r="C73" s="74"/>
      <c r="D73" s="134" t="s">
        <v>156</v>
      </c>
      <c r="E73" s="74"/>
      <c r="F73" s="27">
        <f>0.255*(6+9)</f>
        <v>3.8250000000000002</v>
      </c>
      <c r="G73" s="79"/>
      <c r="H73" s="79"/>
      <c r="I73" s="29"/>
      <c r="J73" s="135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  <c r="BI73" s="136"/>
      <c r="BJ73" s="136"/>
      <c r="BK73" s="136"/>
      <c r="BL73" s="136"/>
      <c r="BM73" s="136"/>
      <c r="BN73" s="136"/>
      <c r="BO73" s="136"/>
      <c r="BP73" s="136"/>
      <c r="BQ73" s="136"/>
      <c r="BR73" s="136"/>
      <c r="BS73" s="136"/>
      <c r="BT73" s="136"/>
      <c r="BU73" s="136"/>
      <c r="BV73" s="136"/>
      <c r="BW73" s="136"/>
      <c r="BX73" s="136"/>
      <c r="BY73" s="136"/>
      <c r="BZ73" s="136"/>
      <c r="CA73" s="136"/>
      <c r="CB73" s="136"/>
      <c r="CC73" s="136"/>
      <c r="CD73" s="136"/>
      <c r="CE73" s="136"/>
      <c r="CF73" s="136"/>
      <c r="CG73" s="136"/>
      <c r="CH73" s="136"/>
      <c r="CI73" s="136"/>
      <c r="CJ73" s="136"/>
      <c r="CK73" s="136"/>
      <c r="CL73" s="136"/>
      <c r="CM73" s="136"/>
      <c r="CN73" s="136"/>
      <c r="CO73" s="136"/>
      <c r="CP73" s="136"/>
      <c r="CQ73" s="136"/>
      <c r="CR73" s="136"/>
      <c r="CS73" s="136"/>
      <c r="CT73" s="136"/>
      <c r="CU73" s="136"/>
      <c r="CV73" s="136"/>
      <c r="CW73" s="136"/>
      <c r="CX73" s="136"/>
      <c r="CY73" s="136"/>
      <c r="CZ73" s="136"/>
      <c r="DA73" s="136"/>
      <c r="DB73" s="136"/>
      <c r="DC73" s="136"/>
      <c r="DD73" s="136"/>
      <c r="DE73" s="136"/>
      <c r="DF73" s="136"/>
      <c r="DG73" s="136"/>
    </row>
    <row r="74" spans="1:111" s="137" customFormat="1" ht="13.5" customHeight="1">
      <c r="A74" s="132"/>
      <c r="B74" s="133"/>
      <c r="C74" s="74"/>
      <c r="D74" s="134" t="s">
        <v>157</v>
      </c>
      <c r="E74" s="74"/>
      <c r="F74" s="27">
        <f>0.255*(10)</f>
        <v>2.5499999999999998</v>
      </c>
      <c r="G74" s="79"/>
      <c r="H74" s="79"/>
      <c r="I74" s="29"/>
      <c r="J74" s="135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  <c r="BI74" s="136"/>
      <c r="BJ74" s="136"/>
      <c r="BK74" s="136"/>
      <c r="BL74" s="136"/>
      <c r="BM74" s="136"/>
      <c r="BN74" s="136"/>
      <c r="BO74" s="136"/>
      <c r="BP74" s="136"/>
      <c r="BQ74" s="136"/>
      <c r="BR74" s="136"/>
      <c r="BS74" s="136"/>
      <c r="BT74" s="136"/>
      <c r="BU74" s="136"/>
      <c r="BV74" s="136"/>
      <c r="BW74" s="136"/>
      <c r="BX74" s="136"/>
      <c r="BY74" s="136"/>
      <c r="BZ74" s="136"/>
      <c r="CA74" s="136"/>
      <c r="CB74" s="136"/>
      <c r="CC74" s="136"/>
      <c r="CD74" s="136"/>
      <c r="CE74" s="136"/>
      <c r="CF74" s="136"/>
      <c r="CG74" s="136"/>
      <c r="CH74" s="136"/>
      <c r="CI74" s="136"/>
      <c r="CJ74" s="136"/>
      <c r="CK74" s="136"/>
      <c r="CL74" s="136"/>
      <c r="CM74" s="136"/>
      <c r="CN74" s="136"/>
      <c r="CO74" s="136"/>
      <c r="CP74" s="136"/>
      <c r="CQ74" s="136"/>
      <c r="CR74" s="136"/>
      <c r="CS74" s="136"/>
      <c r="CT74" s="136"/>
      <c r="CU74" s="136"/>
      <c r="CV74" s="136"/>
      <c r="CW74" s="136"/>
      <c r="CX74" s="136"/>
      <c r="CY74" s="136"/>
      <c r="CZ74" s="136"/>
      <c r="DA74" s="136"/>
      <c r="DB74" s="136"/>
      <c r="DC74" s="136"/>
      <c r="DD74" s="136"/>
      <c r="DE74" s="136"/>
      <c r="DF74" s="136"/>
      <c r="DG74" s="136"/>
    </row>
    <row r="75" spans="1:111" s="130" customFormat="1" ht="13.5" customHeight="1">
      <c r="A75" s="20">
        <v>13</v>
      </c>
      <c r="B75" s="24" t="s">
        <v>63</v>
      </c>
      <c r="C75" s="21">
        <v>735118110</v>
      </c>
      <c r="D75" s="21" t="s">
        <v>74</v>
      </c>
      <c r="E75" s="21" t="s">
        <v>70</v>
      </c>
      <c r="F75" s="30">
        <f>SUM(F78:F83)</f>
        <v>40.29</v>
      </c>
      <c r="G75" s="22"/>
      <c r="H75" s="22">
        <f>F75*G75</f>
        <v>0</v>
      </c>
      <c r="I75" s="127" t="s">
        <v>71</v>
      </c>
      <c r="R75" s="131"/>
      <c r="S75" s="131"/>
    </row>
    <row r="76" spans="1:111" s="130" customFormat="1" ht="13.5" customHeight="1">
      <c r="A76" s="132"/>
      <c r="B76" s="133"/>
      <c r="C76" s="74"/>
      <c r="D76" s="134" t="s">
        <v>75</v>
      </c>
      <c r="E76" s="74"/>
      <c r="F76" s="136"/>
      <c r="G76" s="79"/>
      <c r="H76" s="79"/>
      <c r="I76" s="29"/>
      <c r="R76" s="131"/>
      <c r="S76" s="131"/>
    </row>
    <row r="77" spans="1:111" s="137" customFormat="1" ht="13.5" customHeight="1">
      <c r="A77" s="132"/>
      <c r="B77" s="133"/>
      <c r="C77" s="74"/>
      <c r="D77" s="134" t="s">
        <v>151</v>
      </c>
      <c r="E77" s="74"/>
      <c r="F77" s="74"/>
      <c r="G77" s="79"/>
      <c r="H77" s="79"/>
      <c r="I77" s="29"/>
      <c r="J77" s="135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/>
      <c r="BT77" s="136"/>
      <c r="BU77" s="136"/>
      <c r="BV77" s="136"/>
      <c r="BW77" s="136"/>
      <c r="BX77" s="136"/>
      <c r="BY77" s="136"/>
      <c r="BZ77" s="136"/>
      <c r="CA77" s="136"/>
      <c r="CB77" s="136"/>
      <c r="CC77" s="136"/>
      <c r="CD77" s="136"/>
      <c r="CE77" s="136"/>
      <c r="CF77" s="136"/>
      <c r="CG77" s="136"/>
      <c r="CH77" s="136"/>
      <c r="CI77" s="136"/>
      <c r="CJ77" s="136"/>
      <c r="CK77" s="136"/>
      <c r="CL77" s="136"/>
      <c r="CM77" s="136"/>
      <c r="CN77" s="136"/>
      <c r="CO77" s="136"/>
      <c r="CP77" s="136"/>
      <c r="CQ77" s="136"/>
      <c r="CR77" s="136"/>
      <c r="CS77" s="136"/>
      <c r="CT77" s="136"/>
      <c r="CU77" s="136"/>
      <c r="CV77" s="136"/>
      <c r="CW77" s="136"/>
      <c r="CX77" s="136"/>
      <c r="CY77" s="136"/>
      <c r="CZ77" s="136"/>
      <c r="DA77" s="136"/>
      <c r="DB77" s="136"/>
      <c r="DC77" s="136"/>
      <c r="DD77" s="136"/>
      <c r="DE77" s="136"/>
      <c r="DF77" s="136"/>
      <c r="DG77" s="136"/>
    </row>
    <row r="78" spans="1:111" s="137" customFormat="1" ht="13.5" customHeight="1">
      <c r="A78" s="132"/>
      <c r="B78" s="133"/>
      <c r="C78" s="74"/>
      <c r="D78" s="134" t="s">
        <v>152</v>
      </c>
      <c r="E78" s="74"/>
      <c r="F78" s="27">
        <f>0.255*(5+6)</f>
        <v>2.8050000000000002</v>
      </c>
      <c r="G78" s="79"/>
      <c r="H78" s="79"/>
      <c r="I78" s="29"/>
      <c r="J78" s="135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/>
      <c r="BT78" s="136"/>
      <c r="BU78" s="136"/>
      <c r="BV78" s="136"/>
      <c r="BW78" s="136"/>
      <c r="BX78" s="136"/>
      <c r="BY78" s="136"/>
      <c r="BZ78" s="136"/>
      <c r="CA78" s="136"/>
      <c r="CB78" s="136"/>
      <c r="CC78" s="136"/>
      <c r="CD78" s="136"/>
      <c r="CE78" s="136"/>
      <c r="CF78" s="136"/>
      <c r="CG78" s="136"/>
      <c r="CH78" s="136"/>
      <c r="CI78" s="136"/>
      <c r="CJ78" s="136"/>
      <c r="CK78" s="136"/>
      <c r="CL78" s="136"/>
      <c r="CM78" s="136"/>
      <c r="CN78" s="136"/>
      <c r="CO78" s="136"/>
      <c r="CP78" s="136"/>
      <c r="CQ78" s="136"/>
      <c r="CR78" s="136"/>
      <c r="CS78" s="136"/>
      <c r="CT78" s="136"/>
      <c r="CU78" s="136"/>
      <c r="CV78" s="136"/>
      <c r="CW78" s="136"/>
      <c r="CX78" s="136"/>
      <c r="CY78" s="136"/>
      <c r="CZ78" s="136"/>
      <c r="DA78" s="136"/>
      <c r="DB78" s="136"/>
      <c r="DC78" s="136"/>
      <c r="DD78" s="136"/>
      <c r="DE78" s="136"/>
      <c r="DF78" s="136"/>
      <c r="DG78" s="136"/>
    </row>
    <row r="79" spans="1:111" s="137" customFormat="1" ht="13.5" customHeight="1">
      <c r="A79" s="132"/>
      <c r="B79" s="133"/>
      <c r="C79" s="74"/>
      <c r="D79" s="134" t="s">
        <v>153</v>
      </c>
      <c r="E79" s="74"/>
      <c r="F79" s="27">
        <f>0.255*(6+7+9+20)</f>
        <v>10.71</v>
      </c>
      <c r="G79" s="79"/>
      <c r="H79" s="79"/>
      <c r="I79" s="29"/>
      <c r="J79" s="135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  <c r="BI79" s="136"/>
      <c r="BJ79" s="136"/>
      <c r="BK79" s="136"/>
      <c r="BL79" s="136"/>
      <c r="BM79" s="136"/>
      <c r="BN79" s="136"/>
      <c r="BO79" s="136"/>
      <c r="BP79" s="136"/>
      <c r="BQ79" s="136"/>
      <c r="BR79" s="136"/>
      <c r="BS79" s="136"/>
      <c r="BT79" s="136"/>
      <c r="BU79" s="136"/>
      <c r="BV79" s="136"/>
      <c r="BW79" s="136"/>
      <c r="BX79" s="136"/>
      <c r="BY79" s="136"/>
      <c r="BZ79" s="136"/>
      <c r="CA79" s="136"/>
      <c r="CB79" s="136"/>
      <c r="CC79" s="136"/>
      <c r="CD79" s="136"/>
      <c r="CE79" s="136"/>
      <c r="CF79" s="136"/>
      <c r="CG79" s="136"/>
      <c r="CH79" s="136"/>
      <c r="CI79" s="136"/>
      <c r="CJ79" s="136"/>
      <c r="CK79" s="136"/>
      <c r="CL79" s="136"/>
      <c r="CM79" s="136"/>
      <c r="CN79" s="136"/>
      <c r="CO79" s="136"/>
      <c r="CP79" s="136"/>
      <c r="CQ79" s="136"/>
      <c r="CR79" s="136"/>
      <c r="CS79" s="136"/>
      <c r="CT79" s="136"/>
      <c r="CU79" s="136"/>
      <c r="CV79" s="136"/>
      <c r="CW79" s="136"/>
      <c r="CX79" s="136"/>
      <c r="CY79" s="136"/>
      <c r="CZ79" s="136"/>
      <c r="DA79" s="136"/>
      <c r="DB79" s="136"/>
      <c r="DC79" s="136"/>
      <c r="DD79" s="136"/>
      <c r="DE79" s="136"/>
      <c r="DF79" s="136"/>
      <c r="DG79" s="136"/>
    </row>
    <row r="80" spans="1:111" s="137" customFormat="1" ht="13.5" customHeight="1">
      <c r="A80" s="132"/>
      <c r="B80" s="133"/>
      <c r="C80" s="74"/>
      <c r="D80" s="134" t="s">
        <v>154</v>
      </c>
      <c r="E80" s="74"/>
      <c r="F80" s="27">
        <f>0.255*(6+5+9+20)</f>
        <v>10.199999999999999</v>
      </c>
      <c r="G80" s="79"/>
      <c r="H80" s="79"/>
      <c r="I80" s="29"/>
      <c r="J80" s="135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6"/>
      <c r="Z80" s="136"/>
      <c r="AA80" s="136"/>
      <c r="AB80" s="136"/>
      <c r="AC80" s="136"/>
      <c r="AD80" s="136"/>
      <c r="AE80" s="136"/>
      <c r="AF80" s="136"/>
      <c r="AG80" s="136"/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  <c r="BI80" s="136"/>
      <c r="BJ80" s="136"/>
      <c r="BK80" s="136"/>
      <c r="BL80" s="136"/>
      <c r="BM80" s="136"/>
      <c r="BN80" s="136"/>
      <c r="BO80" s="136"/>
      <c r="BP80" s="136"/>
      <c r="BQ80" s="136"/>
      <c r="BR80" s="136"/>
      <c r="BS80" s="136"/>
      <c r="BT80" s="136"/>
      <c r="BU80" s="136"/>
      <c r="BV80" s="136"/>
      <c r="BW80" s="136"/>
      <c r="BX80" s="136"/>
      <c r="BY80" s="136"/>
      <c r="BZ80" s="136"/>
      <c r="CA80" s="136"/>
      <c r="CB80" s="136"/>
      <c r="CC80" s="136"/>
      <c r="CD80" s="136"/>
      <c r="CE80" s="136"/>
      <c r="CF80" s="136"/>
      <c r="CG80" s="136"/>
      <c r="CH80" s="136"/>
      <c r="CI80" s="136"/>
      <c r="CJ80" s="136"/>
      <c r="CK80" s="136"/>
      <c r="CL80" s="136"/>
      <c r="CM80" s="136"/>
      <c r="CN80" s="136"/>
      <c r="CO80" s="136"/>
      <c r="CP80" s="136"/>
      <c r="CQ80" s="136"/>
      <c r="CR80" s="136"/>
      <c r="CS80" s="136"/>
      <c r="CT80" s="136"/>
      <c r="CU80" s="136"/>
      <c r="CV80" s="136"/>
      <c r="CW80" s="136"/>
      <c r="CX80" s="136"/>
      <c r="CY80" s="136"/>
      <c r="CZ80" s="136"/>
      <c r="DA80" s="136"/>
      <c r="DB80" s="136"/>
      <c r="DC80" s="136"/>
      <c r="DD80" s="136"/>
      <c r="DE80" s="136"/>
      <c r="DF80" s="136"/>
      <c r="DG80" s="136"/>
    </row>
    <row r="81" spans="1:111" s="137" customFormat="1" ht="13.5" customHeight="1">
      <c r="A81" s="132"/>
      <c r="B81" s="133"/>
      <c r="C81" s="74"/>
      <c r="D81" s="134" t="s">
        <v>155</v>
      </c>
      <c r="E81" s="74"/>
      <c r="F81" s="27">
        <f>0.255*(6+5+9+20)</f>
        <v>10.199999999999999</v>
      </c>
      <c r="G81" s="79"/>
      <c r="H81" s="79"/>
      <c r="I81" s="29"/>
      <c r="J81" s="135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  <c r="BI81" s="136"/>
      <c r="BJ81" s="136"/>
      <c r="BK81" s="136"/>
      <c r="BL81" s="136"/>
      <c r="BM81" s="136"/>
      <c r="BN81" s="136"/>
      <c r="BO81" s="136"/>
      <c r="BP81" s="136"/>
      <c r="BQ81" s="136"/>
      <c r="BR81" s="136"/>
      <c r="BS81" s="136"/>
      <c r="BT81" s="136"/>
      <c r="BU81" s="136"/>
      <c r="BV81" s="136"/>
      <c r="BW81" s="136"/>
      <c r="BX81" s="136"/>
      <c r="BY81" s="136"/>
      <c r="BZ81" s="136"/>
      <c r="CA81" s="136"/>
      <c r="CB81" s="136"/>
      <c r="CC81" s="136"/>
      <c r="CD81" s="136"/>
      <c r="CE81" s="136"/>
      <c r="CF81" s="136"/>
      <c r="CG81" s="136"/>
      <c r="CH81" s="136"/>
      <c r="CI81" s="136"/>
      <c r="CJ81" s="136"/>
      <c r="CK81" s="136"/>
      <c r="CL81" s="136"/>
      <c r="CM81" s="136"/>
      <c r="CN81" s="136"/>
      <c r="CO81" s="136"/>
      <c r="CP81" s="136"/>
      <c r="CQ81" s="136"/>
      <c r="CR81" s="136"/>
      <c r="CS81" s="136"/>
      <c r="CT81" s="136"/>
      <c r="CU81" s="136"/>
      <c r="CV81" s="136"/>
      <c r="CW81" s="136"/>
      <c r="CX81" s="136"/>
      <c r="CY81" s="136"/>
      <c r="CZ81" s="136"/>
      <c r="DA81" s="136"/>
      <c r="DB81" s="136"/>
      <c r="DC81" s="136"/>
      <c r="DD81" s="136"/>
      <c r="DE81" s="136"/>
      <c r="DF81" s="136"/>
      <c r="DG81" s="136"/>
    </row>
    <row r="82" spans="1:111" s="137" customFormat="1" ht="13.5" customHeight="1">
      <c r="A82" s="132"/>
      <c r="B82" s="133"/>
      <c r="C82" s="74"/>
      <c r="D82" s="134" t="s">
        <v>156</v>
      </c>
      <c r="E82" s="74"/>
      <c r="F82" s="27">
        <f>0.255*(6+9)</f>
        <v>3.8250000000000002</v>
      </c>
      <c r="G82" s="79"/>
      <c r="H82" s="79"/>
      <c r="I82" s="29"/>
      <c r="J82" s="135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  <c r="BI82" s="136"/>
      <c r="BJ82" s="136"/>
      <c r="BK82" s="136"/>
      <c r="BL82" s="136"/>
      <c r="BM82" s="136"/>
      <c r="BN82" s="136"/>
      <c r="BO82" s="136"/>
      <c r="BP82" s="136"/>
      <c r="BQ82" s="136"/>
      <c r="BR82" s="136"/>
      <c r="BS82" s="136"/>
      <c r="BT82" s="136"/>
      <c r="BU82" s="136"/>
      <c r="BV82" s="136"/>
      <c r="BW82" s="136"/>
      <c r="BX82" s="136"/>
      <c r="BY82" s="136"/>
      <c r="BZ82" s="136"/>
      <c r="CA82" s="136"/>
      <c r="CB82" s="136"/>
      <c r="CC82" s="136"/>
      <c r="CD82" s="136"/>
      <c r="CE82" s="136"/>
      <c r="CF82" s="136"/>
      <c r="CG82" s="136"/>
      <c r="CH82" s="136"/>
      <c r="CI82" s="136"/>
      <c r="CJ82" s="136"/>
      <c r="CK82" s="136"/>
      <c r="CL82" s="136"/>
      <c r="CM82" s="136"/>
      <c r="CN82" s="136"/>
      <c r="CO82" s="136"/>
      <c r="CP82" s="136"/>
      <c r="CQ82" s="136"/>
      <c r="CR82" s="136"/>
      <c r="CS82" s="136"/>
      <c r="CT82" s="136"/>
      <c r="CU82" s="136"/>
      <c r="CV82" s="136"/>
      <c r="CW82" s="136"/>
      <c r="CX82" s="136"/>
      <c r="CY82" s="136"/>
      <c r="CZ82" s="136"/>
      <c r="DA82" s="136"/>
      <c r="DB82" s="136"/>
      <c r="DC82" s="136"/>
      <c r="DD82" s="136"/>
      <c r="DE82" s="136"/>
      <c r="DF82" s="136"/>
      <c r="DG82" s="136"/>
    </row>
    <row r="83" spans="1:111" s="137" customFormat="1" ht="13.5" customHeight="1">
      <c r="A83" s="132"/>
      <c r="B83" s="133"/>
      <c r="C83" s="74"/>
      <c r="D83" s="134" t="s">
        <v>157</v>
      </c>
      <c r="E83" s="74"/>
      <c r="F83" s="27">
        <f>0.255*(10)</f>
        <v>2.5499999999999998</v>
      </c>
      <c r="G83" s="79"/>
      <c r="H83" s="79"/>
      <c r="I83" s="29"/>
      <c r="J83" s="135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  <c r="BI83" s="136"/>
      <c r="BJ83" s="136"/>
      <c r="BK83" s="136"/>
      <c r="BL83" s="136"/>
      <c r="BM83" s="136"/>
      <c r="BN83" s="136"/>
      <c r="BO83" s="136"/>
      <c r="BP83" s="136"/>
      <c r="BQ83" s="136"/>
      <c r="BR83" s="136"/>
      <c r="BS83" s="136"/>
      <c r="BT83" s="136"/>
      <c r="BU83" s="136"/>
      <c r="BV83" s="136"/>
      <c r="BW83" s="136"/>
      <c r="BX83" s="136"/>
      <c r="BY83" s="136"/>
      <c r="BZ83" s="136"/>
      <c r="CA83" s="136"/>
      <c r="CB83" s="136"/>
      <c r="CC83" s="136"/>
      <c r="CD83" s="136"/>
      <c r="CE83" s="136"/>
      <c r="CF83" s="136"/>
      <c r="CG83" s="136"/>
      <c r="CH83" s="136"/>
      <c r="CI83" s="136"/>
      <c r="CJ83" s="136"/>
      <c r="CK83" s="136"/>
      <c r="CL83" s="136"/>
      <c r="CM83" s="136"/>
      <c r="CN83" s="136"/>
      <c r="CO83" s="136"/>
      <c r="CP83" s="136"/>
      <c r="CQ83" s="136"/>
      <c r="CR83" s="136"/>
      <c r="CS83" s="136"/>
      <c r="CT83" s="136"/>
      <c r="CU83" s="136"/>
      <c r="CV83" s="136"/>
      <c r="CW83" s="136"/>
      <c r="CX83" s="136"/>
      <c r="CY83" s="136"/>
      <c r="CZ83" s="136"/>
      <c r="DA83" s="136"/>
      <c r="DB83" s="136"/>
      <c r="DC83" s="136"/>
      <c r="DD83" s="136"/>
      <c r="DE83" s="136"/>
      <c r="DF83" s="136"/>
      <c r="DG83" s="136"/>
    </row>
    <row r="84" spans="1:111" s="130" customFormat="1" ht="13.5" customHeight="1">
      <c r="A84" s="20">
        <v>14</v>
      </c>
      <c r="B84" s="24" t="s">
        <v>63</v>
      </c>
      <c r="C84" s="21">
        <v>735119140</v>
      </c>
      <c r="D84" s="21" t="s">
        <v>76</v>
      </c>
      <c r="E84" s="21" t="s">
        <v>70</v>
      </c>
      <c r="F84" s="30">
        <f>SUM(F87:F92)</f>
        <v>40.29</v>
      </c>
      <c r="G84" s="22"/>
      <c r="H84" s="22">
        <f>F84*G84</f>
        <v>0</v>
      </c>
      <c r="I84" s="127" t="s">
        <v>71</v>
      </c>
      <c r="J84" s="128"/>
      <c r="R84" s="131"/>
      <c r="S84" s="131"/>
    </row>
    <row r="85" spans="1:111" s="130" customFormat="1" ht="13.5" customHeight="1">
      <c r="A85" s="132"/>
      <c r="B85" s="133"/>
      <c r="C85" s="74"/>
      <c r="D85" s="134" t="s">
        <v>77</v>
      </c>
      <c r="E85" s="74"/>
      <c r="F85" s="136"/>
      <c r="G85" s="79"/>
      <c r="H85" s="79"/>
      <c r="I85" s="29"/>
      <c r="R85" s="131"/>
      <c r="S85" s="131"/>
    </row>
    <row r="86" spans="1:111" s="137" customFormat="1" ht="13.5" customHeight="1">
      <c r="A86" s="132"/>
      <c r="B86" s="133"/>
      <c r="C86" s="74"/>
      <c r="D86" s="134" t="s">
        <v>151</v>
      </c>
      <c r="E86" s="74"/>
      <c r="F86" s="74"/>
      <c r="G86" s="79"/>
      <c r="H86" s="79"/>
      <c r="I86" s="29"/>
      <c r="J86" s="135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  <c r="BI86" s="136"/>
      <c r="BJ86" s="136"/>
      <c r="BK86" s="136"/>
      <c r="BL86" s="136"/>
      <c r="BM86" s="136"/>
      <c r="BN86" s="136"/>
      <c r="BO86" s="136"/>
      <c r="BP86" s="136"/>
      <c r="BQ86" s="136"/>
      <c r="BR86" s="136"/>
      <c r="BS86" s="136"/>
      <c r="BT86" s="136"/>
      <c r="BU86" s="136"/>
      <c r="BV86" s="136"/>
      <c r="BW86" s="136"/>
      <c r="BX86" s="136"/>
      <c r="BY86" s="136"/>
      <c r="BZ86" s="136"/>
      <c r="CA86" s="136"/>
      <c r="CB86" s="136"/>
      <c r="CC86" s="136"/>
      <c r="CD86" s="136"/>
      <c r="CE86" s="136"/>
      <c r="CF86" s="136"/>
      <c r="CG86" s="136"/>
      <c r="CH86" s="136"/>
      <c r="CI86" s="136"/>
      <c r="CJ86" s="136"/>
      <c r="CK86" s="136"/>
      <c r="CL86" s="136"/>
      <c r="CM86" s="136"/>
      <c r="CN86" s="136"/>
      <c r="CO86" s="136"/>
      <c r="CP86" s="136"/>
      <c r="CQ86" s="136"/>
      <c r="CR86" s="136"/>
      <c r="CS86" s="136"/>
      <c r="CT86" s="136"/>
      <c r="CU86" s="136"/>
      <c r="CV86" s="136"/>
      <c r="CW86" s="136"/>
      <c r="CX86" s="136"/>
      <c r="CY86" s="136"/>
      <c r="CZ86" s="136"/>
      <c r="DA86" s="136"/>
      <c r="DB86" s="136"/>
      <c r="DC86" s="136"/>
      <c r="DD86" s="136"/>
      <c r="DE86" s="136"/>
      <c r="DF86" s="136"/>
      <c r="DG86" s="136"/>
    </row>
    <row r="87" spans="1:111" s="137" customFormat="1" ht="13.5" customHeight="1">
      <c r="A87" s="132"/>
      <c r="B87" s="133"/>
      <c r="C87" s="74"/>
      <c r="D87" s="134" t="s">
        <v>152</v>
      </c>
      <c r="E87" s="74"/>
      <c r="F87" s="27">
        <f>0.255*(5+6)</f>
        <v>2.8050000000000002</v>
      </c>
      <c r="G87" s="79"/>
      <c r="H87" s="79"/>
      <c r="I87" s="29"/>
      <c r="J87" s="135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  <c r="BI87" s="136"/>
      <c r="BJ87" s="136"/>
      <c r="BK87" s="136"/>
      <c r="BL87" s="136"/>
      <c r="BM87" s="136"/>
      <c r="BN87" s="136"/>
      <c r="BO87" s="136"/>
      <c r="BP87" s="136"/>
      <c r="BQ87" s="136"/>
      <c r="BR87" s="136"/>
      <c r="BS87" s="136"/>
      <c r="BT87" s="136"/>
      <c r="BU87" s="136"/>
      <c r="BV87" s="136"/>
      <c r="BW87" s="136"/>
      <c r="BX87" s="136"/>
      <c r="BY87" s="136"/>
      <c r="BZ87" s="136"/>
      <c r="CA87" s="136"/>
      <c r="CB87" s="136"/>
      <c r="CC87" s="136"/>
      <c r="CD87" s="136"/>
      <c r="CE87" s="136"/>
      <c r="CF87" s="136"/>
      <c r="CG87" s="136"/>
      <c r="CH87" s="136"/>
      <c r="CI87" s="136"/>
      <c r="CJ87" s="136"/>
      <c r="CK87" s="136"/>
      <c r="CL87" s="136"/>
      <c r="CM87" s="136"/>
      <c r="CN87" s="136"/>
      <c r="CO87" s="136"/>
      <c r="CP87" s="136"/>
      <c r="CQ87" s="136"/>
      <c r="CR87" s="136"/>
      <c r="CS87" s="136"/>
      <c r="CT87" s="136"/>
      <c r="CU87" s="136"/>
      <c r="CV87" s="136"/>
      <c r="CW87" s="136"/>
      <c r="CX87" s="136"/>
      <c r="CY87" s="136"/>
      <c r="CZ87" s="136"/>
      <c r="DA87" s="136"/>
      <c r="DB87" s="136"/>
      <c r="DC87" s="136"/>
      <c r="DD87" s="136"/>
      <c r="DE87" s="136"/>
      <c r="DF87" s="136"/>
      <c r="DG87" s="136"/>
    </row>
    <row r="88" spans="1:111" s="137" customFormat="1" ht="13.5" customHeight="1">
      <c r="A88" s="132"/>
      <c r="B88" s="133"/>
      <c r="C88" s="74"/>
      <c r="D88" s="134" t="s">
        <v>153</v>
      </c>
      <c r="E88" s="74"/>
      <c r="F88" s="27">
        <f>0.255*(6+7+9+20)</f>
        <v>10.71</v>
      </c>
      <c r="G88" s="79"/>
      <c r="H88" s="79"/>
      <c r="I88" s="29"/>
      <c r="J88" s="135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  <c r="BI88" s="136"/>
      <c r="BJ88" s="136"/>
      <c r="BK88" s="136"/>
      <c r="BL88" s="136"/>
      <c r="BM88" s="136"/>
      <c r="BN88" s="136"/>
      <c r="BO88" s="136"/>
      <c r="BP88" s="136"/>
      <c r="BQ88" s="136"/>
      <c r="BR88" s="136"/>
      <c r="BS88" s="136"/>
      <c r="BT88" s="136"/>
      <c r="BU88" s="136"/>
      <c r="BV88" s="136"/>
      <c r="BW88" s="136"/>
      <c r="BX88" s="136"/>
      <c r="BY88" s="136"/>
      <c r="BZ88" s="136"/>
      <c r="CA88" s="136"/>
      <c r="CB88" s="136"/>
      <c r="CC88" s="136"/>
      <c r="CD88" s="136"/>
      <c r="CE88" s="136"/>
      <c r="CF88" s="136"/>
      <c r="CG88" s="136"/>
      <c r="CH88" s="136"/>
      <c r="CI88" s="136"/>
      <c r="CJ88" s="136"/>
      <c r="CK88" s="136"/>
      <c r="CL88" s="136"/>
      <c r="CM88" s="136"/>
      <c r="CN88" s="136"/>
      <c r="CO88" s="136"/>
      <c r="CP88" s="136"/>
      <c r="CQ88" s="136"/>
      <c r="CR88" s="136"/>
      <c r="CS88" s="136"/>
      <c r="CT88" s="136"/>
      <c r="CU88" s="136"/>
      <c r="CV88" s="136"/>
      <c r="CW88" s="136"/>
      <c r="CX88" s="136"/>
      <c r="CY88" s="136"/>
      <c r="CZ88" s="136"/>
      <c r="DA88" s="136"/>
      <c r="DB88" s="136"/>
      <c r="DC88" s="136"/>
      <c r="DD88" s="136"/>
      <c r="DE88" s="136"/>
      <c r="DF88" s="136"/>
      <c r="DG88" s="136"/>
    </row>
    <row r="89" spans="1:111" s="137" customFormat="1" ht="13.5" customHeight="1">
      <c r="A89" s="132"/>
      <c r="B89" s="133"/>
      <c r="C89" s="74"/>
      <c r="D89" s="134" t="s">
        <v>154</v>
      </c>
      <c r="E89" s="74"/>
      <c r="F89" s="27">
        <f>0.255*(6+5+9+20)</f>
        <v>10.199999999999999</v>
      </c>
      <c r="G89" s="79"/>
      <c r="H89" s="79"/>
      <c r="I89" s="29"/>
      <c r="J89" s="135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6"/>
      <c r="BO89" s="136"/>
      <c r="BP89" s="136"/>
      <c r="BQ89" s="136"/>
      <c r="BR89" s="136"/>
      <c r="BS89" s="136"/>
      <c r="BT89" s="136"/>
      <c r="BU89" s="136"/>
      <c r="BV89" s="136"/>
      <c r="BW89" s="136"/>
      <c r="BX89" s="136"/>
      <c r="BY89" s="136"/>
      <c r="BZ89" s="136"/>
      <c r="CA89" s="136"/>
      <c r="CB89" s="136"/>
      <c r="CC89" s="136"/>
      <c r="CD89" s="136"/>
      <c r="CE89" s="136"/>
      <c r="CF89" s="136"/>
      <c r="CG89" s="136"/>
      <c r="CH89" s="136"/>
      <c r="CI89" s="136"/>
      <c r="CJ89" s="136"/>
      <c r="CK89" s="136"/>
      <c r="CL89" s="136"/>
      <c r="CM89" s="136"/>
      <c r="CN89" s="136"/>
      <c r="CO89" s="136"/>
      <c r="CP89" s="136"/>
      <c r="CQ89" s="136"/>
      <c r="CR89" s="136"/>
      <c r="CS89" s="136"/>
      <c r="CT89" s="136"/>
      <c r="CU89" s="136"/>
      <c r="CV89" s="136"/>
      <c r="CW89" s="136"/>
      <c r="CX89" s="136"/>
      <c r="CY89" s="136"/>
      <c r="CZ89" s="136"/>
      <c r="DA89" s="136"/>
      <c r="DB89" s="136"/>
      <c r="DC89" s="136"/>
      <c r="DD89" s="136"/>
      <c r="DE89" s="136"/>
      <c r="DF89" s="136"/>
      <c r="DG89" s="136"/>
    </row>
    <row r="90" spans="1:111" s="137" customFormat="1" ht="13.5" customHeight="1">
      <c r="A90" s="132"/>
      <c r="B90" s="133"/>
      <c r="C90" s="74"/>
      <c r="D90" s="134" t="s">
        <v>155</v>
      </c>
      <c r="E90" s="74"/>
      <c r="F90" s="27">
        <f>0.255*(6+5+9+20)</f>
        <v>10.199999999999999</v>
      </c>
      <c r="G90" s="79"/>
      <c r="H90" s="79"/>
      <c r="I90" s="29"/>
      <c r="J90" s="135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6"/>
      <c r="BR90" s="136"/>
      <c r="BS90" s="136"/>
      <c r="BT90" s="136"/>
      <c r="BU90" s="136"/>
      <c r="BV90" s="136"/>
      <c r="BW90" s="136"/>
      <c r="BX90" s="136"/>
      <c r="BY90" s="136"/>
      <c r="BZ90" s="136"/>
      <c r="CA90" s="136"/>
      <c r="CB90" s="136"/>
      <c r="CC90" s="136"/>
      <c r="CD90" s="136"/>
      <c r="CE90" s="136"/>
      <c r="CF90" s="136"/>
      <c r="CG90" s="136"/>
      <c r="CH90" s="136"/>
      <c r="CI90" s="136"/>
      <c r="CJ90" s="136"/>
      <c r="CK90" s="136"/>
      <c r="CL90" s="136"/>
      <c r="CM90" s="136"/>
      <c r="CN90" s="136"/>
      <c r="CO90" s="136"/>
      <c r="CP90" s="136"/>
      <c r="CQ90" s="136"/>
      <c r="CR90" s="136"/>
      <c r="CS90" s="136"/>
      <c r="CT90" s="136"/>
      <c r="CU90" s="136"/>
      <c r="CV90" s="136"/>
      <c r="CW90" s="136"/>
      <c r="CX90" s="136"/>
      <c r="CY90" s="136"/>
      <c r="CZ90" s="136"/>
      <c r="DA90" s="136"/>
      <c r="DB90" s="136"/>
      <c r="DC90" s="136"/>
      <c r="DD90" s="136"/>
      <c r="DE90" s="136"/>
      <c r="DF90" s="136"/>
      <c r="DG90" s="136"/>
    </row>
    <row r="91" spans="1:111" s="137" customFormat="1" ht="13.5" customHeight="1">
      <c r="A91" s="132"/>
      <c r="B91" s="133"/>
      <c r="C91" s="74"/>
      <c r="D91" s="134" t="s">
        <v>156</v>
      </c>
      <c r="E91" s="74"/>
      <c r="F91" s="27">
        <f>0.255*(6+9)</f>
        <v>3.8250000000000002</v>
      </c>
      <c r="G91" s="79"/>
      <c r="H91" s="79"/>
      <c r="I91" s="29"/>
      <c r="J91" s="135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  <c r="BI91" s="136"/>
      <c r="BJ91" s="136"/>
      <c r="BK91" s="136"/>
      <c r="BL91" s="136"/>
      <c r="BM91" s="136"/>
      <c r="BN91" s="136"/>
      <c r="BO91" s="136"/>
      <c r="BP91" s="136"/>
      <c r="BQ91" s="136"/>
      <c r="BR91" s="136"/>
      <c r="BS91" s="136"/>
      <c r="BT91" s="136"/>
      <c r="BU91" s="136"/>
      <c r="BV91" s="136"/>
      <c r="BW91" s="136"/>
      <c r="BX91" s="136"/>
      <c r="BY91" s="136"/>
      <c r="BZ91" s="136"/>
      <c r="CA91" s="136"/>
      <c r="CB91" s="136"/>
      <c r="CC91" s="136"/>
      <c r="CD91" s="136"/>
      <c r="CE91" s="136"/>
      <c r="CF91" s="136"/>
      <c r="CG91" s="136"/>
      <c r="CH91" s="136"/>
      <c r="CI91" s="136"/>
      <c r="CJ91" s="136"/>
      <c r="CK91" s="136"/>
      <c r="CL91" s="136"/>
      <c r="CM91" s="136"/>
      <c r="CN91" s="136"/>
      <c r="CO91" s="136"/>
      <c r="CP91" s="136"/>
      <c r="CQ91" s="136"/>
      <c r="CR91" s="136"/>
      <c r="CS91" s="136"/>
      <c r="CT91" s="136"/>
      <c r="CU91" s="136"/>
      <c r="CV91" s="136"/>
      <c r="CW91" s="136"/>
      <c r="CX91" s="136"/>
      <c r="CY91" s="136"/>
      <c r="CZ91" s="136"/>
      <c r="DA91" s="136"/>
      <c r="DB91" s="136"/>
      <c r="DC91" s="136"/>
      <c r="DD91" s="136"/>
      <c r="DE91" s="136"/>
      <c r="DF91" s="136"/>
      <c r="DG91" s="136"/>
    </row>
    <row r="92" spans="1:111" s="137" customFormat="1" ht="13.5" customHeight="1">
      <c r="A92" s="132"/>
      <c r="B92" s="133"/>
      <c r="C92" s="74"/>
      <c r="D92" s="134" t="s">
        <v>157</v>
      </c>
      <c r="E92" s="74"/>
      <c r="F92" s="27">
        <f>0.255*(10)</f>
        <v>2.5499999999999998</v>
      </c>
      <c r="G92" s="79"/>
      <c r="H92" s="79"/>
      <c r="I92" s="29"/>
      <c r="J92" s="135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  <c r="BI92" s="136"/>
      <c r="BJ92" s="136"/>
      <c r="BK92" s="136"/>
      <c r="BL92" s="136"/>
      <c r="BM92" s="136"/>
      <c r="BN92" s="136"/>
      <c r="BO92" s="136"/>
      <c r="BP92" s="136"/>
      <c r="BQ92" s="136"/>
      <c r="BR92" s="136"/>
      <c r="BS92" s="136"/>
      <c r="BT92" s="136"/>
      <c r="BU92" s="136"/>
      <c r="BV92" s="136"/>
      <c r="BW92" s="136"/>
      <c r="BX92" s="136"/>
      <c r="BY92" s="136"/>
      <c r="BZ92" s="136"/>
      <c r="CA92" s="136"/>
      <c r="CB92" s="136"/>
      <c r="CC92" s="136"/>
      <c r="CD92" s="136"/>
      <c r="CE92" s="136"/>
      <c r="CF92" s="136"/>
      <c r="CG92" s="136"/>
      <c r="CH92" s="136"/>
      <c r="CI92" s="136"/>
      <c r="CJ92" s="136"/>
      <c r="CK92" s="136"/>
      <c r="CL92" s="136"/>
      <c r="CM92" s="136"/>
      <c r="CN92" s="136"/>
      <c r="CO92" s="136"/>
      <c r="CP92" s="136"/>
      <c r="CQ92" s="136"/>
      <c r="CR92" s="136"/>
      <c r="CS92" s="136"/>
      <c r="CT92" s="136"/>
      <c r="CU92" s="136"/>
      <c r="CV92" s="136"/>
      <c r="CW92" s="136"/>
      <c r="CX92" s="136"/>
      <c r="CY92" s="136"/>
      <c r="CZ92" s="136"/>
      <c r="DA92" s="136"/>
      <c r="DB92" s="136"/>
      <c r="DC92" s="136"/>
      <c r="DD92" s="136"/>
      <c r="DE92" s="136"/>
      <c r="DF92" s="136"/>
      <c r="DG92" s="136"/>
    </row>
    <row r="93" spans="1:111" s="130" customFormat="1" ht="13.5" customHeight="1">
      <c r="A93" s="20">
        <v>15</v>
      </c>
      <c r="B93" s="24" t="s">
        <v>63</v>
      </c>
      <c r="C93" s="21">
        <v>735191902</v>
      </c>
      <c r="D93" s="21" t="s">
        <v>78</v>
      </c>
      <c r="E93" s="21" t="s">
        <v>70</v>
      </c>
      <c r="F93" s="30">
        <f>SUM(F96:F101)</f>
        <v>40.29</v>
      </c>
      <c r="G93" s="22"/>
      <c r="H93" s="22">
        <f>F93*G93</f>
        <v>0</v>
      </c>
      <c r="I93" s="127" t="s">
        <v>71</v>
      </c>
      <c r="J93" s="128"/>
      <c r="R93" s="131"/>
      <c r="S93" s="131"/>
    </row>
    <row r="94" spans="1:111" s="130" customFormat="1" ht="13.5" customHeight="1">
      <c r="A94" s="132"/>
      <c r="B94" s="133"/>
      <c r="C94" s="74"/>
      <c r="D94" s="134" t="s">
        <v>79</v>
      </c>
      <c r="E94" s="74"/>
      <c r="F94" s="136"/>
      <c r="G94" s="79"/>
      <c r="H94" s="79"/>
      <c r="I94" s="29"/>
      <c r="R94" s="131"/>
      <c r="S94" s="131"/>
    </row>
    <row r="95" spans="1:111" s="137" customFormat="1" ht="13.5" customHeight="1">
      <c r="A95" s="132"/>
      <c r="B95" s="133"/>
      <c r="C95" s="74"/>
      <c r="D95" s="134" t="s">
        <v>151</v>
      </c>
      <c r="E95" s="74"/>
      <c r="F95" s="74"/>
      <c r="G95" s="79"/>
      <c r="H95" s="79"/>
      <c r="I95" s="29"/>
      <c r="J95" s="135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  <c r="BI95" s="136"/>
      <c r="BJ95" s="136"/>
      <c r="BK95" s="136"/>
      <c r="BL95" s="136"/>
      <c r="BM95" s="136"/>
      <c r="BN95" s="136"/>
      <c r="BO95" s="136"/>
      <c r="BP95" s="136"/>
      <c r="BQ95" s="136"/>
      <c r="BR95" s="136"/>
      <c r="BS95" s="136"/>
      <c r="BT95" s="136"/>
      <c r="BU95" s="136"/>
      <c r="BV95" s="136"/>
      <c r="BW95" s="136"/>
      <c r="BX95" s="136"/>
      <c r="BY95" s="136"/>
      <c r="BZ95" s="136"/>
      <c r="CA95" s="136"/>
      <c r="CB95" s="136"/>
      <c r="CC95" s="136"/>
      <c r="CD95" s="136"/>
      <c r="CE95" s="136"/>
      <c r="CF95" s="136"/>
      <c r="CG95" s="136"/>
      <c r="CH95" s="136"/>
      <c r="CI95" s="136"/>
      <c r="CJ95" s="136"/>
      <c r="CK95" s="136"/>
      <c r="CL95" s="136"/>
      <c r="CM95" s="136"/>
      <c r="CN95" s="136"/>
      <c r="CO95" s="136"/>
      <c r="CP95" s="136"/>
      <c r="CQ95" s="136"/>
      <c r="CR95" s="136"/>
      <c r="CS95" s="136"/>
      <c r="CT95" s="136"/>
      <c r="CU95" s="136"/>
      <c r="CV95" s="136"/>
      <c r="CW95" s="136"/>
      <c r="CX95" s="136"/>
      <c r="CY95" s="136"/>
      <c r="CZ95" s="136"/>
      <c r="DA95" s="136"/>
      <c r="DB95" s="136"/>
      <c r="DC95" s="136"/>
      <c r="DD95" s="136"/>
      <c r="DE95" s="136"/>
      <c r="DF95" s="136"/>
      <c r="DG95" s="136"/>
    </row>
    <row r="96" spans="1:111" s="137" customFormat="1" ht="13.5" customHeight="1">
      <c r="A96" s="132"/>
      <c r="B96" s="133"/>
      <c r="C96" s="74"/>
      <c r="D96" s="134" t="s">
        <v>152</v>
      </c>
      <c r="E96" s="74"/>
      <c r="F96" s="27">
        <f>0.255*(5+6)</f>
        <v>2.8050000000000002</v>
      </c>
      <c r="G96" s="79"/>
      <c r="H96" s="79"/>
      <c r="I96" s="29"/>
      <c r="J96" s="135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  <c r="BI96" s="136"/>
      <c r="BJ96" s="136"/>
      <c r="BK96" s="136"/>
      <c r="BL96" s="136"/>
      <c r="BM96" s="136"/>
      <c r="BN96" s="136"/>
      <c r="BO96" s="136"/>
      <c r="BP96" s="136"/>
      <c r="BQ96" s="136"/>
      <c r="BR96" s="136"/>
      <c r="BS96" s="136"/>
      <c r="BT96" s="136"/>
      <c r="BU96" s="136"/>
      <c r="BV96" s="136"/>
      <c r="BW96" s="136"/>
      <c r="BX96" s="136"/>
      <c r="BY96" s="136"/>
      <c r="BZ96" s="136"/>
      <c r="CA96" s="136"/>
      <c r="CB96" s="136"/>
      <c r="CC96" s="136"/>
      <c r="CD96" s="136"/>
      <c r="CE96" s="136"/>
      <c r="CF96" s="136"/>
      <c r="CG96" s="136"/>
      <c r="CH96" s="136"/>
      <c r="CI96" s="136"/>
      <c r="CJ96" s="136"/>
      <c r="CK96" s="136"/>
      <c r="CL96" s="136"/>
      <c r="CM96" s="136"/>
      <c r="CN96" s="136"/>
      <c r="CO96" s="136"/>
      <c r="CP96" s="136"/>
      <c r="CQ96" s="136"/>
      <c r="CR96" s="136"/>
      <c r="CS96" s="136"/>
      <c r="CT96" s="136"/>
      <c r="CU96" s="136"/>
      <c r="CV96" s="136"/>
      <c r="CW96" s="136"/>
      <c r="CX96" s="136"/>
      <c r="CY96" s="136"/>
      <c r="CZ96" s="136"/>
      <c r="DA96" s="136"/>
      <c r="DB96" s="136"/>
      <c r="DC96" s="136"/>
      <c r="DD96" s="136"/>
      <c r="DE96" s="136"/>
      <c r="DF96" s="136"/>
      <c r="DG96" s="136"/>
    </row>
    <row r="97" spans="1:111" s="137" customFormat="1" ht="13.5" customHeight="1">
      <c r="A97" s="132"/>
      <c r="B97" s="133"/>
      <c r="C97" s="74"/>
      <c r="D97" s="134" t="s">
        <v>153</v>
      </c>
      <c r="E97" s="74"/>
      <c r="F97" s="27">
        <f>0.255*(6+7+9+20)</f>
        <v>10.71</v>
      </c>
      <c r="G97" s="79"/>
      <c r="H97" s="79"/>
      <c r="I97" s="29"/>
      <c r="J97" s="135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  <c r="BI97" s="136"/>
      <c r="BJ97" s="136"/>
      <c r="BK97" s="136"/>
      <c r="BL97" s="136"/>
      <c r="BM97" s="136"/>
      <c r="BN97" s="136"/>
      <c r="BO97" s="136"/>
      <c r="BP97" s="136"/>
      <c r="BQ97" s="136"/>
      <c r="BR97" s="136"/>
      <c r="BS97" s="136"/>
      <c r="BT97" s="136"/>
      <c r="BU97" s="136"/>
      <c r="BV97" s="136"/>
      <c r="BW97" s="136"/>
      <c r="BX97" s="136"/>
      <c r="BY97" s="136"/>
      <c r="BZ97" s="136"/>
      <c r="CA97" s="136"/>
      <c r="CB97" s="136"/>
      <c r="CC97" s="136"/>
      <c r="CD97" s="136"/>
      <c r="CE97" s="136"/>
      <c r="CF97" s="136"/>
      <c r="CG97" s="136"/>
      <c r="CH97" s="136"/>
      <c r="CI97" s="136"/>
      <c r="CJ97" s="136"/>
      <c r="CK97" s="136"/>
      <c r="CL97" s="136"/>
      <c r="CM97" s="136"/>
      <c r="CN97" s="136"/>
      <c r="CO97" s="136"/>
      <c r="CP97" s="136"/>
      <c r="CQ97" s="136"/>
      <c r="CR97" s="136"/>
      <c r="CS97" s="136"/>
      <c r="CT97" s="136"/>
      <c r="CU97" s="136"/>
      <c r="CV97" s="136"/>
      <c r="CW97" s="136"/>
      <c r="CX97" s="136"/>
      <c r="CY97" s="136"/>
      <c r="CZ97" s="136"/>
      <c r="DA97" s="136"/>
      <c r="DB97" s="136"/>
      <c r="DC97" s="136"/>
      <c r="DD97" s="136"/>
      <c r="DE97" s="136"/>
      <c r="DF97" s="136"/>
      <c r="DG97" s="136"/>
    </row>
    <row r="98" spans="1:111" s="137" customFormat="1" ht="13.5" customHeight="1">
      <c r="A98" s="132"/>
      <c r="B98" s="133"/>
      <c r="C98" s="74"/>
      <c r="D98" s="134" t="s">
        <v>154</v>
      </c>
      <c r="E98" s="74"/>
      <c r="F98" s="27">
        <f>0.255*(6+5+9+20)</f>
        <v>10.199999999999999</v>
      </c>
      <c r="G98" s="79"/>
      <c r="H98" s="79"/>
      <c r="I98" s="29"/>
      <c r="J98" s="135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  <c r="BI98" s="136"/>
      <c r="BJ98" s="136"/>
      <c r="BK98" s="136"/>
      <c r="BL98" s="136"/>
      <c r="BM98" s="136"/>
      <c r="BN98" s="136"/>
      <c r="BO98" s="136"/>
      <c r="BP98" s="136"/>
      <c r="BQ98" s="136"/>
      <c r="BR98" s="136"/>
      <c r="BS98" s="136"/>
      <c r="BT98" s="136"/>
      <c r="BU98" s="136"/>
      <c r="BV98" s="136"/>
      <c r="BW98" s="136"/>
      <c r="BX98" s="136"/>
      <c r="BY98" s="136"/>
      <c r="BZ98" s="136"/>
      <c r="CA98" s="136"/>
      <c r="CB98" s="136"/>
      <c r="CC98" s="136"/>
      <c r="CD98" s="136"/>
      <c r="CE98" s="136"/>
      <c r="CF98" s="136"/>
      <c r="CG98" s="136"/>
      <c r="CH98" s="136"/>
      <c r="CI98" s="136"/>
      <c r="CJ98" s="136"/>
      <c r="CK98" s="136"/>
      <c r="CL98" s="136"/>
      <c r="CM98" s="136"/>
      <c r="CN98" s="136"/>
      <c r="CO98" s="136"/>
      <c r="CP98" s="136"/>
      <c r="CQ98" s="136"/>
      <c r="CR98" s="136"/>
      <c r="CS98" s="136"/>
      <c r="CT98" s="136"/>
      <c r="CU98" s="136"/>
      <c r="CV98" s="136"/>
      <c r="CW98" s="136"/>
      <c r="CX98" s="136"/>
      <c r="CY98" s="136"/>
      <c r="CZ98" s="136"/>
      <c r="DA98" s="136"/>
      <c r="DB98" s="136"/>
      <c r="DC98" s="136"/>
      <c r="DD98" s="136"/>
      <c r="DE98" s="136"/>
      <c r="DF98" s="136"/>
      <c r="DG98" s="136"/>
    </row>
    <row r="99" spans="1:111" s="137" customFormat="1" ht="13.5" customHeight="1">
      <c r="A99" s="132"/>
      <c r="B99" s="133"/>
      <c r="C99" s="74"/>
      <c r="D99" s="134" t="s">
        <v>155</v>
      </c>
      <c r="E99" s="74"/>
      <c r="F99" s="27">
        <f>0.255*(6+5+9+20)</f>
        <v>10.199999999999999</v>
      </c>
      <c r="G99" s="79"/>
      <c r="H99" s="79"/>
      <c r="I99" s="29"/>
      <c r="J99" s="135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  <c r="BI99" s="136"/>
      <c r="BJ99" s="136"/>
      <c r="BK99" s="136"/>
      <c r="BL99" s="136"/>
      <c r="BM99" s="136"/>
      <c r="BN99" s="136"/>
      <c r="BO99" s="136"/>
      <c r="BP99" s="136"/>
      <c r="BQ99" s="136"/>
      <c r="BR99" s="136"/>
      <c r="BS99" s="136"/>
      <c r="BT99" s="136"/>
      <c r="BU99" s="136"/>
      <c r="BV99" s="136"/>
      <c r="BW99" s="136"/>
      <c r="BX99" s="136"/>
      <c r="BY99" s="136"/>
      <c r="BZ99" s="136"/>
      <c r="CA99" s="136"/>
      <c r="CB99" s="136"/>
      <c r="CC99" s="136"/>
      <c r="CD99" s="136"/>
      <c r="CE99" s="136"/>
      <c r="CF99" s="136"/>
      <c r="CG99" s="136"/>
      <c r="CH99" s="136"/>
      <c r="CI99" s="136"/>
      <c r="CJ99" s="136"/>
      <c r="CK99" s="136"/>
      <c r="CL99" s="136"/>
      <c r="CM99" s="136"/>
      <c r="CN99" s="136"/>
      <c r="CO99" s="136"/>
      <c r="CP99" s="136"/>
      <c r="CQ99" s="136"/>
      <c r="CR99" s="136"/>
      <c r="CS99" s="136"/>
      <c r="CT99" s="136"/>
      <c r="CU99" s="136"/>
      <c r="CV99" s="136"/>
      <c r="CW99" s="136"/>
      <c r="CX99" s="136"/>
      <c r="CY99" s="136"/>
      <c r="CZ99" s="136"/>
      <c r="DA99" s="136"/>
      <c r="DB99" s="136"/>
      <c r="DC99" s="136"/>
      <c r="DD99" s="136"/>
      <c r="DE99" s="136"/>
      <c r="DF99" s="136"/>
      <c r="DG99" s="136"/>
    </row>
    <row r="100" spans="1:111" s="137" customFormat="1" ht="13.5" customHeight="1">
      <c r="A100" s="132"/>
      <c r="B100" s="133"/>
      <c r="C100" s="74"/>
      <c r="D100" s="134" t="s">
        <v>156</v>
      </c>
      <c r="E100" s="74"/>
      <c r="F100" s="27">
        <f>0.255*(6+9)</f>
        <v>3.8250000000000002</v>
      </c>
      <c r="G100" s="79"/>
      <c r="H100" s="79"/>
      <c r="I100" s="29"/>
      <c r="J100" s="135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  <c r="BI100" s="136"/>
      <c r="BJ100" s="136"/>
      <c r="BK100" s="136"/>
      <c r="BL100" s="136"/>
      <c r="BM100" s="136"/>
      <c r="BN100" s="136"/>
      <c r="BO100" s="136"/>
      <c r="BP100" s="136"/>
      <c r="BQ100" s="136"/>
      <c r="BR100" s="136"/>
      <c r="BS100" s="136"/>
      <c r="BT100" s="136"/>
      <c r="BU100" s="136"/>
      <c r="BV100" s="136"/>
      <c r="BW100" s="136"/>
      <c r="BX100" s="136"/>
      <c r="BY100" s="136"/>
      <c r="BZ100" s="136"/>
      <c r="CA100" s="136"/>
      <c r="CB100" s="136"/>
      <c r="CC100" s="136"/>
      <c r="CD100" s="136"/>
      <c r="CE100" s="136"/>
      <c r="CF100" s="136"/>
      <c r="CG100" s="136"/>
      <c r="CH100" s="136"/>
      <c r="CI100" s="136"/>
      <c r="CJ100" s="136"/>
      <c r="CK100" s="136"/>
      <c r="CL100" s="136"/>
      <c r="CM100" s="136"/>
      <c r="CN100" s="136"/>
      <c r="CO100" s="136"/>
      <c r="CP100" s="136"/>
      <c r="CQ100" s="136"/>
      <c r="CR100" s="136"/>
      <c r="CS100" s="136"/>
      <c r="CT100" s="136"/>
      <c r="CU100" s="136"/>
      <c r="CV100" s="136"/>
      <c r="CW100" s="136"/>
      <c r="CX100" s="136"/>
      <c r="CY100" s="136"/>
      <c r="CZ100" s="136"/>
      <c r="DA100" s="136"/>
      <c r="DB100" s="136"/>
      <c r="DC100" s="136"/>
      <c r="DD100" s="136"/>
      <c r="DE100" s="136"/>
      <c r="DF100" s="136"/>
      <c r="DG100" s="136"/>
    </row>
    <row r="101" spans="1:111" s="137" customFormat="1" ht="13.5" customHeight="1">
      <c r="A101" s="132"/>
      <c r="B101" s="133"/>
      <c r="C101" s="74"/>
      <c r="D101" s="134" t="s">
        <v>157</v>
      </c>
      <c r="E101" s="74"/>
      <c r="F101" s="27">
        <f>0.255*(10)</f>
        <v>2.5499999999999998</v>
      </c>
      <c r="G101" s="79"/>
      <c r="H101" s="79"/>
      <c r="I101" s="29"/>
      <c r="J101" s="135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  <c r="BI101" s="136"/>
      <c r="BJ101" s="136"/>
      <c r="BK101" s="136"/>
      <c r="BL101" s="136"/>
      <c r="BM101" s="136"/>
      <c r="BN101" s="136"/>
      <c r="BO101" s="136"/>
      <c r="BP101" s="136"/>
      <c r="BQ101" s="136"/>
      <c r="BR101" s="136"/>
      <c r="BS101" s="136"/>
      <c r="BT101" s="136"/>
      <c r="BU101" s="136"/>
      <c r="BV101" s="136"/>
      <c r="BW101" s="136"/>
      <c r="BX101" s="136"/>
      <c r="BY101" s="136"/>
      <c r="BZ101" s="136"/>
      <c r="CA101" s="136"/>
      <c r="CB101" s="136"/>
      <c r="CC101" s="136"/>
      <c r="CD101" s="136"/>
      <c r="CE101" s="136"/>
      <c r="CF101" s="136"/>
      <c r="CG101" s="136"/>
      <c r="CH101" s="136"/>
      <c r="CI101" s="136"/>
      <c r="CJ101" s="136"/>
      <c r="CK101" s="136"/>
      <c r="CL101" s="136"/>
      <c r="CM101" s="136"/>
      <c r="CN101" s="136"/>
      <c r="CO101" s="136"/>
      <c r="CP101" s="136"/>
      <c r="CQ101" s="136"/>
      <c r="CR101" s="136"/>
      <c r="CS101" s="136"/>
      <c r="CT101" s="136"/>
      <c r="CU101" s="136"/>
      <c r="CV101" s="136"/>
      <c r="CW101" s="136"/>
      <c r="CX101" s="136"/>
      <c r="CY101" s="136"/>
      <c r="CZ101" s="136"/>
      <c r="DA101" s="136"/>
      <c r="DB101" s="136"/>
      <c r="DC101" s="136"/>
      <c r="DD101" s="136"/>
      <c r="DE101" s="136"/>
      <c r="DF101" s="136"/>
      <c r="DG101" s="136"/>
    </row>
    <row r="102" spans="1:111" s="130" customFormat="1" ht="13.5" customHeight="1">
      <c r="A102" s="20">
        <v>16</v>
      </c>
      <c r="B102" s="24" t="s">
        <v>63</v>
      </c>
      <c r="C102" s="21">
        <v>735191904</v>
      </c>
      <c r="D102" s="21" t="s">
        <v>80</v>
      </c>
      <c r="E102" s="21" t="s">
        <v>70</v>
      </c>
      <c r="F102" s="30">
        <f>SUM(F105:F110)</f>
        <v>40.29</v>
      </c>
      <c r="G102" s="22"/>
      <c r="H102" s="22">
        <f>F102*G102</f>
        <v>0</v>
      </c>
      <c r="I102" s="127" t="s">
        <v>71</v>
      </c>
      <c r="J102" s="128"/>
      <c r="R102" s="131"/>
      <c r="S102" s="131"/>
    </row>
    <row r="103" spans="1:111" s="130" customFormat="1" ht="13.5" customHeight="1">
      <c r="A103" s="132"/>
      <c r="B103" s="133"/>
      <c r="C103" s="74"/>
      <c r="D103" s="134" t="s">
        <v>81</v>
      </c>
      <c r="E103" s="74"/>
      <c r="F103" s="136"/>
      <c r="G103" s="79"/>
      <c r="H103" s="79"/>
      <c r="I103" s="29"/>
      <c r="R103" s="131"/>
      <c r="S103" s="131"/>
    </row>
    <row r="104" spans="1:111" s="137" customFormat="1" ht="13.5" customHeight="1">
      <c r="A104" s="132"/>
      <c r="B104" s="133"/>
      <c r="C104" s="74"/>
      <c r="D104" s="134" t="s">
        <v>151</v>
      </c>
      <c r="E104" s="74"/>
      <c r="F104" s="74"/>
      <c r="G104" s="79"/>
      <c r="H104" s="79"/>
      <c r="I104" s="29"/>
      <c r="J104" s="135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  <c r="BI104" s="136"/>
      <c r="BJ104" s="136"/>
      <c r="BK104" s="136"/>
      <c r="BL104" s="136"/>
      <c r="BM104" s="136"/>
      <c r="BN104" s="136"/>
      <c r="BO104" s="136"/>
      <c r="BP104" s="136"/>
      <c r="BQ104" s="136"/>
      <c r="BR104" s="136"/>
      <c r="BS104" s="136"/>
      <c r="BT104" s="136"/>
      <c r="BU104" s="136"/>
      <c r="BV104" s="136"/>
      <c r="BW104" s="136"/>
      <c r="BX104" s="136"/>
      <c r="BY104" s="136"/>
      <c r="BZ104" s="136"/>
      <c r="CA104" s="136"/>
      <c r="CB104" s="136"/>
      <c r="CC104" s="136"/>
      <c r="CD104" s="136"/>
      <c r="CE104" s="136"/>
      <c r="CF104" s="136"/>
      <c r="CG104" s="136"/>
      <c r="CH104" s="136"/>
      <c r="CI104" s="136"/>
      <c r="CJ104" s="136"/>
      <c r="CK104" s="136"/>
      <c r="CL104" s="136"/>
      <c r="CM104" s="136"/>
      <c r="CN104" s="136"/>
      <c r="CO104" s="136"/>
      <c r="CP104" s="136"/>
      <c r="CQ104" s="136"/>
      <c r="CR104" s="136"/>
      <c r="CS104" s="136"/>
      <c r="CT104" s="136"/>
      <c r="CU104" s="136"/>
      <c r="CV104" s="136"/>
      <c r="CW104" s="136"/>
      <c r="CX104" s="136"/>
      <c r="CY104" s="136"/>
      <c r="CZ104" s="136"/>
      <c r="DA104" s="136"/>
      <c r="DB104" s="136"/>
      <c r="DC104" s="136"/>
      <c r="DD104" s="136"/>
      <c r="DE104" s="136"/>
      <c r="DF104" s="136"/>
      <c r="DG104" s="136"/>
    </row>
    <row r="105" spans="1:111" s="137" customFormat="1" ht="13.5" customHeight="1">
      <c r="A105" s="132"/>
      <c r="B105" s="133"/>
      <c r="C105" s="74"/>
      <c r="D105" s="134" t="s">
        <v>152</v>
      </c>
      <c r="E105" s="74"/>
      <c r="F105" s="27">
        <f>0.255*(5+6)</f>
        <v>2.8050000000000002</v>
      </c>
      <c r="G105" s="79"/>
      <c r="H105" s="79"/>
      <c r="I105" s="29"/>
      <c r="J105" s="135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  <c r="BI105" s="136"/>
      <c r="BJ105" s="136"/>
      <c r="BK105" s="136"/>
      <c r="BL105" s="136"/>
      <c r="BM105" s="136"/>
      <c r="BN105" s="136"/>
      <c r="BO105" s="136"/>
      <c r="BP105" s="136"/>
      <c r="BQ105" s="136"/>
      <c r="BR105" s="136"/>
      <c r="BS105" s="136"/>
      <c r="BT105" s="136"/>
      <c r="BU105" s="136"/>
      <c r="BV105" s="136"/>
      <c r="BW105" s="136"/>
      <c r="BX105" s="136"/>
      <c r="BY105" s="136"/>
      <c r="BZ105" s="136"/>
      <c r="CA105" s="136"/>
      <c r="CB105" s="136"/>
      <c r="CC105" s="136"/>
      <c r="CD105" s="136"/>
      <c r="CE105" s="136"/>
      <c r="CF105" s="136"/>
      <c r="CG105" s="136"/>
      <c r="CH105" s="136"/>
      <c r="CI105" s="136"/>
      <c r="CJ105" s="136"/>
      <c r="CK105" s="136"/>
      <c r="CL105" s="136"/>
      <c r="CM105" s="136"/>
      <c r="CN105" s="136"/>
      <c r="CO105" s="136"/>
      <c r="CP105" s="136"/>
      <c r="CQ105" s="136"/>
      <c r="CR105" s="136"/>
      <c r="CS105" s="136"/>
      <c r="CT105" s="136"/>
      <c r="CU105" s="136"/>
      <c r="CV105" s="136"/>
      <c r="CW105" s="136"/>
      <c r="CX105" s="136"/>
      <c r="CY105" s="136"/>
      <c r="CZ105" s="136"/>
      <c r="DA105" s="136"/>
      <c r="DB105" s="136"/>
      <c r="DC105" s="136"/>
      <c r="DD105" s="136"/>
      <c r="DE105" s="136"/>
      <c r="DF105" s="136"/>
      <c r="DG105" s="136"/>
    </row>
    <row r="106" spans="1:111" s="137" customFormat="1" ht="13.5" customHeight="1">
      <c r="A106" s="132"/>
      <c r="B106" s="133"/>
      <c r="C106" s="74"/>
      <c r="D106" s="134" t="s">
        <v>153</v>
      </c>
      <c r="E106" s="74"/>
      <c r="F106" s="27">
        <f>0.255*(6+7+9+20)</f>
        <v>10.71</v>
      </c>
      <c r="G106" s="79"/>
      <c r="H106" s="79"/>
      <c r="I106" s="29"/>
      <c r="J106" s="135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  <c r="BI106" s="136"/>
      <c r="BJ106" s="136"/>
      <c r="BK106" s="136"/>
      <c r="BL106" s="136"/>
      <c r="BM106" s="136"/>
      <c r="BN106" s="136"/>
      <c r="BO106" s="136"/>
      <c r="BP106" s="136"/>
      <c r="BQ106" s="136"/>
      <c r="BR106" s="136"/>
      <c r="BS106" s="136"/>
      <c r="BT106" s="136"/>
      <c r="BU106" s="136"/>
      <c r="BV106" s="136"/>
      <c r="BW106" s="136"/>
      <c r="BX106" s="136"/>
      <c r="BY106" s="136"/>
      <c r="BZ106" s="136"/>
      <c r="CA106" s="136"/>
      <c r="CB106" s="136"/>
      <c r="CC106" s="136"/>
      <c r="CD106" s="136"/>
      <c r="CE106" s="136"/>
      <c r="CF106" s="136"/>
      <c r="CG106" s="136"/>
      <c r="CH106" s="136"/>
      <c r="CI106" s="136"/>
      <c r="CJ106" s="136"/>
      <c r="CK106" s="136"/>
      <c r="CL106" s="136"/>
      <c r="CM106" s="136"/>
      <c r="CN106" s="136"/>
      <c r="CO106" s="136"/>
      <c r="CP106" s="136"/>
      <c r="CQ106" s="136"/>
      <c r="CR106" s="136"/>
      <c r="CS106" s="136"/>
      <c r="CT106" s="136"/>
      <c r="CU106" s="136"/>
      <c r="CV106" s="136"/>
      <c r="CW106" s="136"/>
      <c r="CX106" s="136"/>
      <c r="CY106" s="136"/>
      <c r="CZ106" s="136"/>
      <c r="DA106" s="136"/>
      <c r="DB106" s="136"/>
      <c r="DC106" s="136"/>
      <c r="DD106" s="136"/>
      <c r="DE106" s="136"/>
      <c r="DF106" s="136"/>
      <c r="DG106" s="136"/>
    </row>
    <row r="107" spans="1:111" s="137" customFormat="1" ht="13.5" customHeight="1">
      <c r="A107" s="132"/>
      <c r="B107" s="133"/>
      <c r="C107" s="74"/>
      <c r="D107" s="134" t="s">
        <v>154</v>
      </c>
      <c r="E107" s="74"/>
      <c r="F107" s="27">
        <f>0.255*(6+5+9+20)</f>
        <v>10.199999999999999</v>
      </c>
      <c r="G107" s="79"/>
      <c r="H107" s="79"/>
      <c r="I107" s="29"/>
      <c r="J107" s="135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  <c r="BI107" s="136"/>
      <c r="BJ107" s="136"/>
      <c r="BK107" s="136"/>
      <c r="BL107" s="136"/>
      <c r="BM107" s="136"/>
      <c r="BN107" s="136"/>
      <c r="BO107" s="136"/>
      <c r="BP107" s="136"/>
      <c r="BQ107" s="136"/>
      <c r="BR107" s="136"/>
      <c r="BS107" s="136"/>
      <c r="BT107" s="136"/>
      <c r="BU107" s="136"/>
      <c r="BV107" s="136"/>
      <c r="BW107" s="136"/>
      <c r="BX107" s="136"/>
      <c r="BY107" s="136"/>
      <c r="BZ107" s="136"/>
      <c r="CA107" s="136"/>
      <c r="CB107" s="136"/>
      <c r="CC107" s="136"/>
      <c r="CD107" s="136"/>
      <c r="CE107" s="136"/>
      <c r="CF107" s="136"/>
      <c r="CG107" s="136"/>
      <c r="CH107" s="136"/>
      <c r="CI107" s="136"/>
      <c r="CJ107" s="136"/>
      <c r="CK107" s="136"/>
      <c r="CL107" s="136"/>
      <c r="CM107" s="136"/>
      <c r="CN107" s="136"/>
      <c r="CO107" s="136"/>
      <c r="CP107" s="136"/>
      <c r="CQ107" s="136"/>
      <c r="CR107" s="136"/>
      <c r="CS107" s="136"/>
      <c r="CT107" s="136"/>
      <c r="CU107" s="136"/>
      <c r="CV107" s="136"/>
      <c r="CW107" s="136"/>
      <c r="CX107" s="136"/>
      <c r="CY107" s="136"/>
      <c r="CZ107" s="136"/>
      <c r="DA107" s="136"/>
      <c r="DB107" s="136"/>
      <c r="DC107" s="136"/>
      <c r="DD107" s="136"/>
      <c r="DE107" s="136"/>
      <c r="DF107" s="136"/>
      <c r="DG107" s="136"/>
    </row>
    <row r="108" spans="1:111" s="137" customFormat="1" ht="13.5" customHeight="1">
      <c r="A108" s="132"/>
      <c r="B108" s="133"/>
      <c r="C108" s="74"/>
      <c r="D108" s="134" t="s">
        <v>155</v>
      </c>
      <c r="E108" s="74"/>
      <c r="F108" s="27">
        <f>0.255*(6+5+9+20)</f>
        <v>10.199999999999999</v>
      </c>
      <c r="G108" s="79"/>
      <c r="H108" s="79"/>
      <c r="I108" s="29"/>
      <c r="J108" s="135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  <c r="BI108" s="136"/>
      <c r="BJ108" s="136"/>
      <c r="BK108" s="136"/>
      <c r="BL108" s="136"/>
      <c r="BM108" s="136"/>
      <c r="BN108" s="136"/>
      <c r="BO108" s="136"/>
      <c r="BP108" s="136"/>
      <c r="BQ108" s="136"/>
      <c r="BR108" s="136"/>
      <c r="BS108" s="136"/>
      <c r="BT108" s="136"/>
      <c r="BU108" s="136"/>
      <c r="BV108" s="136"/>
      <c r="BW108" s="136"/>
      <c r="BX108" s="136"/>
      <c r="BY108" s="136"/>
      <c r="BZ108" s="136"/>
      <c r="CA108" s="136"/>
      <c r="CB108" s="136"/>
      <c r="CC108" s="136"/>
      <c r="CD108" s="136"/>
      <c r="CE108" s="136"/>
      <c r="CF108" s="136"/>
      <c r="CG108" s="136"/>
      <c r="CH108" s="136"/>
      <c r="CI108" s="136"/>
      <c r="CJ108" s="136"/>
      <c r="CK108" s="136"/>
      <c r="CL108" s="136"/>
      <c r="CM108" s="136"/>
      <c r="CN108" s="136"/>
      <c r="CO108" s="136"/>
      <c r="CP108" s="136"/>
      <c r="CQ108" s="136"/>
      <c r="CR108" s="136"/>
      <c r="CS108" s="136"/>
      <c r="CT108" s="136"/>
      <c r="CU108" s="136"/>
      <c r="CV108" s="136"/>
      <c r="CW108" s="136"/>
      <c r="CX108" s="136"/>
      <c r="CY108" s="136"/>
      <c r="CZ108" s="136"/>
      <c r="DA108" s="136"/>
      <c r="DB108" s="136"/>
      <c r="DC108" s="136"/>
      <c r="DD108" s="136"/>
      <c r="DE108" s="136"/>
      <c r="DF108" s="136"/>
      <c r="DG108" s="136"/>
    </row>
    <row r="109" spans="1:111" s="137" customFormat="1" ht="13.5" customHeight="1">
      <c r="A109" s="132"/>
      <c r="B109" s="133"/>
      <c r="C109" s="74"/>
      <c r="D109" s="134" t="s">
        <v>156</v>
      </c>
      <c r="E109" s="74"/>
      <c r="F109" s="27">
        <f>0.255*(6+9)</f>
        <v>3.8250000000000002</v>
      </c>
      <c r="G109" s="79"/>
      <c r="H109" s="79"/>
      <c r="I109" s="29"/>
      <c r="J109" s="135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  <c r="BI109" s="136"/>
      <c r="BJ109" s="136"/>
      <c r="BK109" s="136"/>
      <c r="BL109" s="136"/>
      <c r="BM109" s="136"/>
      <c r="BN109" s="136"/>
      <c r="BO109" s="136"/>
      <c r="BP109" s="136"/>
      <c r="BQ109" s="136"/>
      <c r="BR109" s="136"/>
      <c r="BS109" s="136"/>
      <c r="BT109" s="136"/>
      <c r="BU109" s="136"/>
      <c r="BV109" s="136"/>
      <c r="BW109" s="136"/>
      <c r="BX109" s="136"/>
      <c r="BY109" s="136"/>
      <c r="BZ109" s="136"/>
      <c r="CA109" s="136"/>
      <c r="CB109" s="136"/>
      <c r="CC109" s="136"/>
      <c r="CD109" s="136"/>
      <c r="CE109" s="136"/>
      <c r="CF109" s="136"/>
      <c r="CG109" s="136"/>
      <c r="CH109" s="136"/>
      <c r="CI109" s="136"/>
      <c r="CJ109" s="136"/>
      <c r="CK109" s="136"/>
      <c r="CL109" s="136"/>
      <c r="CM109" s="136"/>
      <c r="CN109" s="136"/>
      <c r="CO109" s="136"/>
      <c r="CP109" s="136"/>
      <c r="CQ109" s="136"/>
      <c r="CR109" s="136"/>
      <c r="CS109" s="136"/>
      <c r="CT109" s="136"/>
      <c r="CU109" s="136"/>
      <c r="CV109" s="136"/>
      <c r="CW109" s="136"/>
      <c r="CX109" s="136"/>
      <c r="CY109" s="136"/>
      <c r="CZ109" s="136"/>
      <c r="DA109" s="136"/>
      <c r="DB109" s="136"/>
      <c r="DC109" s="136"/>
      <c r="DD109" s="136"/>
      <c r="DE109" s="136"/>
      <c r="DF109" s="136"/>
      <c r="DG109" s="136"/>
    </row>
    <row r="110" spans="1:111" s="137" customFormat="1" ht="13.5" customHeight="1">
      <c r="A110" s="132"/>
      <c r="B110" s="133"/>
      <c r="C110" s="74"/>
      <c r="D110" s="134" t="s">
        <v>157</v>
      </c>
      <c r="E110" s="74"/>
      <c r="F110" s="27">
        <f>0.255*(10)</f>
        <v>2.5499999999999998</v>
      </c>
      <c r="G110" s="79"/>
      <c r="H110" s="79"/>
      <c r="I110" s="29"/>
      <c r="J110" s="135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  <c r="BI110" s="136"/>
      <c r="BJ110" s="136"/>
      <c r="BK110" s="136"/>
      <c r="BL110" s="136"/>
      <c r="BM110" s="136"/>
      <c r="BN110" s="136"/>
      <c r="BO110" s="136"/>
      <c r="BP110" s="136"/>
      <c r="BQ110" s="136"/>
      <c r="BR110" s="136"/>
      <c r="BS110" s="136"/>
      <c r="BT110" s="136"/>
      <c r="BU110" s="136"/>
      <c r="BV110" s="136"/>
      <c r="BW110" s="136"/>
      <c r="BX110" s="136"/>
      <c r="BY110" s="136"/>
      <c r="BZ110" s="136"/>
      <c r="CA110" s="136"/>
      <c r="CB110" s="136"/>
      <c r="CC110" s="136"/>
      <c r="CD110" s="136"/>
      <c r="CE110" s="136"/>
      <c r="CF110" s="136"/>
      <c r="CG110" s="136"/>
      <c r="CH110" s="136"/>
      <c r="CI110" s="136"/>
      <c r="CJ110" s="136"/>
      <c r="CK110" s="136"/>
      <c r="CL110" s="136"/>
      <c r="CM110" s="136"/>
      <c r="CN110" s="136"/>
      <c r="CO110" s="136"/>
      <c r="CP110" s="136"/>
      <c r="CQ110" s="136"/>
      <c r="CR110" s="136"/>
      <c r="CS110" s="136"/>
      <c r="CT110" s="136"/>
      <c r="CU110" s="136"/>
      <c r="CV110" s="136"/>
      <c r="CW110" s="136"/>
      <c r="CX110" s="136"/>
      <c r="CY110" s="136"/>
      <c r="CZ110" s="136"/>
      <c r="DA110" s="136"/>
      <c r="DB110" s="136"/>
      <c r="DC110" s="136"/>
      <c r="DD110" s="136"/>
      <c r="DE110" s="136"/>
      <c r="DF110" s="136"/>
      <c r="DG110" s="136"/>
    </row>
    <row r="111" spans="1:111" s="130" customFormat="1" ht="13.5" customHeight="1">
      <c r="A111" s="20">
        <v>17</v>
      </c>
      <c r="B111" s="24" t="s">
        <v>63</v>
      </c>
      <c r="C111" s="21">
        <v>735191905</v>
      </c>
      <c r="D111" s="21" t="s">
        <v>82</v>
      </c>
      <c r="E111" s="21" t="s">
        <v>19</v>
      </c>
      <c r="F111" s="30">
        <f>SUM(F112:F112)</f>
        <v>17</v>
      </c>
      <c r="G111" s="22"/>
      <c r="H111" s="22">
        <f>F111*G111</f>
        <v>0</v>
      </c>
      <c r="I111" s="127" t="s">
        <v>71</v>
      </c>
      <c r="J111" s="128"/>
      <c r="R111" s="131"/>
      <c r="S111" s="131"/>
    </row>
    <row r="112" spans="1:111" s="137" customFormat="1" ht="13.5" customHeight="1">
      <c r="A112" s="132"/>
      <c r="B112" s="133"/>
      <c r="C112" s="74"/>
      <c r="D112" s="134" t="s">
        <v>159</v>
      </c>
      <c r="E112" s="74"/>
      <c r="F112" s="27">
        <f>(2+4+4+4+2+1)</f>
        <v>17</v>
      </c>
      <c r="G112" s="79"/>
      <c r="H112" s="79"/>
      <c r="I112" s="29"/>
      <c r="J112" s="135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  <c r="BI112" s="136"/>
      <c r="BJ112" s="136"/>
      <c r="BK112" s="136"/>
      <c r="BL112" s="136"/>
      <c r="BM112" s="136"/>
      <c r="BN112" s="136"/>
      <c r="BO112" s="136"/>
      <c r="BP112" s="136"/>
      <c r="BQ112" s="136"/>
      <c r="BR112" s="136"/>
      <c r="BS112" s="136"/>
      <c r="BT112" s="136"/>
      <c r="BU112" s="136"/>
      <c r="BV112" s="136"/>
      <c r="BW112" s="136"/>
      <c r="BX112" s="136"/>
      <c r="BY112" s="136"/>
      <c r="BZ112" s="136"/>
      <c r="CA112" s="136"/>
      <c r="CB112" s="136"/>
      <c r="CC112" s="136"/>
      <c r="CD112" s="136"/>
      <c r="CE112" s="136"/>
      <c r="CF112" s="136"/>
      <c r="CG112" s="136"/>
      <c r="CH112" s="136"/>
      <c r="CI112" s="136"/>
      <c r="CJ112" s="136"/>
      <c r="CK112" s="136"/>
      <c r="CL112" s="136"/>
      <c r="CM112" s="136"/>
      <c r="CN112" s="136"/>
      <c r="CO112" s="136"/>
      <c r="CP112" s="136"/>
      <c r="CQ112" s="136"/>
      <c r="CR112" s="136"/>
      <c r="CS112" s="136"/>
      <c r="CT112" s="136"/>
      <c r="CU112" s="136"/>
      <c r="CV112" s="136"/>
      <c r="CW112" s="136"/>
      <c r="CX112" s="136"/>
      <c r="CY112" s="136"/>
      <c r="CZ112" s="136"/>
      <c r="DA112" s="136"/>
      <c r="DB112" s="136"/>
      <c r="DC112" s="136"/>
      <c r="DD112" s="136"/>
      <c r="DE112" s="136"/>
      <c r="DF112" s="136"/>
      <c r="DG112" s="136"/>
    </row>
    <row r="113" spans="1:111" s="130" customFormat="1" ht="13.5" customHeight="1">
      <c r="A113" s="20">
        <v>18</v>
      </c>
      <c r="B113" s="24" t="s">
        <v>63</v>
      </c>
      <c r="C113" s="21">
        <v>735191910</v>
      </c>
      <c r="D113" s="21" t="s">
        <v>83</v>
      </c>
      <c r="E113" s="21" t="s">
        <v>70</v>
      </c>
      <c r="F113" s="30">
        <f>SUM(F116:F121)</f>
        <v>40.29</v>
      </c>
      <c r="G113" s="22"/>
      <c r="H113" s="22">
        <f>F113*G113</f>
        <v>0</v>
      </c>
      <c r="I113" s="127" t="s">
        <v>71</v>
      </c>
      <c r="J113" s="128"/>
      <c r="R113" s="131"/>
      <c r="S113" s="131"/>
    </row>
    <row r="114" spans="1:111" s="130" customFormat="1" ht="13.5" customHeight="1">
      <c r="A114" s="132"/>
      <c r="B114" s="133"/>
      <c r="C114" s="74"/>
      <c r="D114" s="134" t="s">
        <v>84</v>
      </c>
      <c r="E114" s="74"/>
      <c r="F114" s="136"/>
      <c r="G114" s="79"/>
      <c r="H114" s="79"/>
      <c r="I114" s="29"/>
      <c r="R114" s="131"/>
      <c r="S114" s="131"/>
    </row>
    <row r="115" spans="1:111" s="137" customFormat="1" ht="13.5" customHeight="1">
      <c r="A115" s="132"/>
      <c r="B115" s="133"/>
      <c r="C115" s="74"/>
      <c r="D115" s="134" t="s">
        <v>151</v>
      </c>
      <c r="E115" s="74"/>
      <c r="F115" s="74"/>
      <c r="G115" s="79"/>
      <c r="H115" s="79"/>
      <c r="I115" s="29"/>
      <c r="J115" s="135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/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  <c r="BI115" s="136"/>
      <c r="BJ115" s="136"/>
      <c r="BK115" s="136"/>
      <c r="BL115" s="136"/>
      <c r="BM115" s="136"/>
      <c r="BN115" s="136"/>
      <c r="BO115" s="136"/>
      <c r="BP115" s="136"/>
      <c r="BQ115" s="136"/>
      <c r="BR115" s="136"/>
      <c r="BS115" s="136"/>
      <c r="BT115" s="136"/>
      <c r="BU115" s="136"/>
      <c r="BV115" s="136"/>
      <c r="BW115" s="136"/>
      <c r="BX115" s="136"/>
      <c r="BY115" s="136"/>
      <c r="BZ115" s="136"/>
      <c r="CA115" s="136"/>
      <c r="CB115" s="136"/>
      <c r="CC115" s="136"/>
      <c r="CD115" s="136"/>
      <c r="CE115" s="136"/>
      <c r="CF115" s="136"/>
      <c r="CG115" s="136"/>
      <c r="CH115" s="136"/>
      <c r="CI115" s="136"/>
      <c r="CJ115" s="136"/>
      <c r="CK115" s="136"/>
      <c r="CL115" s="136"/>
      <c r="CM115" s="136"/>
      <c r="CN115" s="136"/>
      <c r="CO115" s="136"/>
      <c r="CP115" s="136"/>
      <c r="CQ115" s="136"/>
      <c r="CR115" s="136"/>
      <c r="CS115" s="136"/>
      <c r="CT115" s="136"/>
      <c r="CU115" s="136"/>
      <c r="CV115" s="136"/>
      <c r="CW115" s="136"/>
      <c r="CX115" s="136"/>
      <c r="CY115" s="136"/>
      <c r="CZ115" s="136"/>
      <c r="DA115" s="136"/>
      <c r="DB115" s="136"/>
      <c r="DC115" s="136"/>
      <c r="DD115" s="136"/>
      <c r="DE115" s="136"/>
      <c r="DF115" s="136"/>
      <c r="DG115" s="136"/>
    </row>
    <row r="116" spans="1:111" s="137" customFormat="1" ht="13.5" customHeight="1">
      <c r="A116" s="132"/>
      <c r="B116" s="133"/>
      <c r="C116" s="74"/>
      <c r="D116" s="134" t="s">
        <v>152</v>
      </c>
      <c r="E116" s="74"/>
      <c r="F116" s="27">
        <f>0.255*(5+6)</f>
        <v>2.8050000000000002</v>
      </c>
      <c r="G116" s="79"/>
      <c r="H116" s="79"/>
      <c r="I116" s="29"/>
      <c r="J116" s="135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/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  <c r="BG116" s="136"/>
      <c r="BH116" s="136"/>
      <c r="BI116" s="136"/>
      <c r="BJ116" s="136"/>
      <c r="BK116" s="136"/>
      <c r="BL116" s="136"/>
      <c r="BM116" s="136"/>
      <c r="BN116" s="136"/>
      <c r="BO116" s="136"/>
      <c r="BP116" s="136"/>
      <c r="BQ116" s="136"/>
      <c r="BR116" s="136"/>
      <c r="BS116" s="136"/>
      <c r="BT116" s="136"/>
      <c r="BU116" s="136"/>
      <c r="BV116" s="136"/>
      <c r="BW116" s="136"/>
      <c r="BX116" s="136"/>
      <c r="BY116" s="136"/>
      <c r="BZ116" s="136"/>
      <c r="CA116" s="136"/>
      <c r="CB116" s="136"/>
      <c r="CC116" s="136"/>
      <c r="CD116" s="136"/>
      <c r="CE116" s="136"/>
      <c r="CF116" s="136"/>
      <c r="CG116" s="136"/>
      <c r="CH116" s="136"/>
      <c r="CI116" s="136"/>
      <c r="CJ116" s="136"/>
      <c r="CK116" s="136"/>
      <c r="CL116" s="136"/>
      <c r="CM116" s="136"/>
      <c r="CN116" s="136"/>
      <c r="CO116" s="136"/>
      <c r="CP116" s="136"/>
      <c r="CQ116" s="136"/>
      <c r="CR116" s="136"/>
      <c r="CS116" s="136"/>
      <c r="CT116" s="136"/>
      <c r="CU116" s="136"/>
      <c r="CV116" s="136"/>
      <c r="CW116" s="136"/>
      <c r="CX116" s="136"/>
      <c r="CY116" s="136"/>
      <c r="CZ116" s="136"/>
      <c r="DA116" s="136"/>
      <c r="DB116" s="136"/>
      <c r="DC116" s="136"/>
      <c r="DD116" s="136"/>
      <c r="DE116" s="136"/>
      <c r="DF116" s="136"/>
      <c r="DG116" s="136"/>
    </row>
    <row r="117" spans="1:111" s="137" customFormat="1" ht="13.5" customHeight="1">
      <c r="A117" s="132"/>
      <c r="B117" s="133"/>
      <c r="C117" s="74"/>
      <c r="D117" s="134" t="s">
        <v>153</v>
      </c>
      <c r="E117" s="74"/>
      <c r="F117" s="27">
        <f>0.255*(6+7+9+20)</f>
        <v>10.71</v>
      </c>
      <c r="G117" s="79"/>
      <c r="H117" s="79"/>
      <c r="I117" s="29"/>
      <c r="J117" s="135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  <c r="BI117" s="136"/>
      <c r="BJ117" s="136"/>
      <c r="BK117" s="136"/>
      <c r="BL117" s="136"/>
      <c r="BM117" s="136"/>
      <c r="BN117" s="136"/>
      <c r="BO117" s="136"/>
      <c r="BP117" s="136"/>
      <c r="BQ117" s="136"/>
      <c r="BR117" s="136"/>
      <c r="BS117" s="136"/>
      <c r="BT117" s="136"/>
      <c r="BU117" s="136"/>
      <c r="BV117" s="136"/>
      <c r="BW117" s="136"/>
      <c r="BX117" s="136"/>
      <c r="BY117" s="136"/>
      <c r="BZ117" s="136"/>
      <c r="CA117" s="136"/>
      <c r="CB117" s="136"/>
      <c r="CC117" s="136"/>
      <c r="CD117" s="136"/>
      <c r="CE117" s="136"/>
      <c r="CF117" s="136"/>
      <c r="CG117" s="136"/>
      <c r="CH117" s="136"/>
      <c r="CI117" s="136"/>
      <c r="CJ117" s="136"/>
      <c r="CK117" s="136"/>
      <c r="CL117" s="136"/>
      <c r="CM117" s="136"/>
      <c r="CN117" s="136"/>
      <c r="CO117" s="136"/>
      <c r="CP117" s="136"/>
      <c r="CQ117" s="136"/>
      <c r="CR117" s="136"/>
      <c r="CS117" s="136"/>
      <c r="CT117" s="136"/>
      <c r="CU117" s="136"/>
      <c r="CV117" s="136"/>
      <c r="CW117" s="136"/>
      <c r="CX117" s="136"/>
      <c r="CY117" s="136"/>
      <c r="CZ117" s="136"/>
      <c r="DA117" s="136"/>
      <c r="DB117" s="136"/>
      <c r="DC117" s="136"/>
      <c r="DD117" s="136"/>
      <c r="DE117" s="136"/>
      <c r="DF117" s="136"/>
      <c r="DG117" s="136"/>
    </row>
    <row r="118" spans="1:111" s="137" customFormat="1" ht="13.5" customHeight="1">
      <c r="A118" s="132"/>
      <c r="B118" s="133"/>
      <c r="C118" s="74"/>
      <c r="D118" s="134" t="s">
        <v>154</v>
      </c>
      <c r="E118" s="74"/>
      <c r="F118" s="27">
        <f>0.255*(6+5+9+20)</f>
        <v>10.199999999999999</v>
      </c>
      <c r="G118" s="79"/>
      <c r="H118" s="79"/>
      <c r="I118" s="29"/>
      <c r="J118" s="135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  <c r="BI118" s="136"/>
      <c r="BJ118" s="136"/>
      <c r="BK118" s="136"/>
      <c r="BL118" s="136"/>
      <c r="BM118" s="136"/>
      <c r="BN118" s="136"/>
      <c r="BO118" s="136"/>
      <c r="BP118" s="136"/>
      <c r="BQ118" s="136"/>
      <c r="BR118" s="136"/>
      <c r="BS118" s="136"/>
      <c r="BT118" s="136"/>
      <c r="BU118" s="136"/>
      <c r="BV118" s="136"/>
      <c r="BW118" s="136"/>
      <c r="BX118" s="136"/>
      <c r="BY118" s="136"/>
      <c r="BZ118" s="136"/>
      <c r="CA118" s="136"/>
      <c r="CB118" s="136"/>
      <c r="CC118" s="136"/>
      <c r="CD118" s="136"/>
      <c r="CE118" s="136"/>
      <c r="CF118" s="136"/>
      <c r="CG118" s="136"/>
      <c r="CH118" s="136"/>
      <c r="CI118" s="136"/>
      <c r="CJ118" s="136"/>
      <c r="CK118" s="136"/>
      <c r="CL118" s="136"/>
      <c r="CM118" s="136"/>
      <c r="CN118" s="136"/>
      <c r="CO118" s="136"/>
      <c r="CP118" s="136"/>
      <c r="CQ118" s="136"/>
      <c r="CR118" s="136"/>
      <c r="CS118" s="136"/>
      <c r="CT118" s="136"/>
      <c r="CU118" s="136"/>
      <c r="CV118" s="136"/>
      <c r="CW118" s="136"/>
      <c r="CX118" s="136"/>
      <c r="CY118" s="136"/>
      <c r="CZ118" s="136"/>
      <c r="DA118" s="136"/>
      <c r="DB118" s="136"/>
      <c r="DC118" s="136"/>
      <c r="DD118" s="136"/>
      <c r="DE118" s="136"/>
      <c r="DF118" s="136"/>
      <c r="DG118" s="136"/>
    </row>
    <row r="119" spans="1:111" s="137" customFormat="1" ht="13.5" customHeight="1">
      <c r="A119" s="132"/>
      <c r="B119" s="133"/>
      <c r="C119" s="74"/>
      <c r="D119" s="134" t="s">
        <v>155</v>
      </c>
      <c r="E119" s="74"/>
      <c r="F119" s="27">
        <f>0.255*(6+5+9+20)</f>
        <v>10.199999999999999</v>
      </c>
      <c r="G119" s="79"/>
      <c r="H119" s="79"/>
      <c r="I119" s="29"/>
      <c r="J119" s="135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  <c r="BI119" s="136"/>
      <c r="BJ119" s="136"/>
      <c r="BK119" s="136"/>
      <c r="BL119" s="136"/>
      <c r="BM119" s="136"/>
      <c r="BN119" s="136"/>
      <c r="BO119" s="136"/>
      <c r="BP119" s="136"/>
      <c r="BQ119" s="136"/>
      <c r="BR119" s="136"/>
      <c r="BS119" s="136"/>
      <c r="BT119" s="136"/>
      <c r="BU119" s="136"/>
      <c r="BV119" s="136"/>
      <c r="BW119" s="136"/>
      <c r="BX119" s="136"/>
      <c r="BY119" s="136"/>
      <c r="BZ119" s="136"/>
      <c r="CA119" s="136"/>
      <c r="CB119" s="136"/>
      <c r="CC119" s="136"/>
      <c r="CD119" s="136"/>
      <c r="CE119" s="136"/>
      <c r="CF119" s="136"/>
      <c r="CG119" s="136"/>
      <c r="CH119" s="136"/>
      <c r="CI119" s="136"/>
      <c r="CJ119" s="136"/>
      <c r="CK119" s="136"/>
      <c r="CL119" s="136"/>
      <c r="CM119" s="136"/>
      <c r="CN119" s="136"/>
      <c r="CO119" s="136"/>
      <c r="CP119" s="136"/>
      <c r="CQ119" s="136"/>
      <c r="CR119" s="136"/>
      <c r="CS119" s="136"/>
      <c r="CT119" s="136"/>
      <c r="CU119" s="136"/>
      <c r="CV119" s="136"/>
      <c r="CW119" s="136"/>
      <c r="CX119" s="136"/>
      <c r="CY119" s="136"/>
      <c r="CZ119" s="136"/>
      <c r="DA119" s="136"/>
      <c r="DB119" s="136"/>
      <c r="DC119" s="136"/>
      <c r="DD119" s="136"/>
      <c r="DE119" s="136"/>
      <c r="DF119" s="136"/>
      <c r="DG119" s="136"/>
    </row>
    <row r="120" spans="1:111" s="137" customFormat="1" ht="13.5" customHeight="1">
      <c r="A120" s="132"/>
      <c r="B120" s="133"/>
      <c r="C120" s="74"/>
      <c r="D120" s="134" t="s">
        <v>156</v>
      </c>
      <c r="E120" s="74"/>
      <c r="F120" s="27">
        <f>0.255*(6+9)</f>
        <v>3.8250000000000002</v>
      </c>
      <c r="G120" s="79"/>
      <c r="H120" s="79"/>
      <c r="I120" s="29"/>
      <c r="J120" s="135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  <c r="BI120" s="136"/>
      <c r="BJ120" s="136"/>
      <c r="BK120" s="136"/>
      <c r="BL120" s="136"/>
      <c r="BM120" s="136"/>
      <c r="BN120" s="136"/>
      <c r="BO120" s="136"/>
      <c r="BP120" s="136"/>
      <c r="BQ120" s="136"/>
      <c r="BR120" s="136"/>
      <c r="BS120" s="136"/>
      <c r="BT120" s="136"/>
      <c r="BU120" s="136"/>
      <c r="BV120" s="136"/>
      <c r="BW120" s="136"/>
      <c r="BX120" s="136"/>
      <c r="BY120" s="136"/>
      <c r="BZ120" s="136"/>
      <c r="CA120" s="136"/>
      <c r="CB120" s="136"/>
      <c r="CC120" s="136"/>
      <c r="CD120" s="136"/>
      <c r="CE120" s="136"/>
      <c r="CF120" s="136"/>
      <c r="CG120" s="136"/>
      <c r="CH120" s="136"/>
      <c r="CI120" s="136"/>
      <c r="CJ120" s="136"/>
      <c r="CK120" s="136"/>
      <c r="CL120" s="136"/>
      <c r="CM120" s="136"/>
      <c r="CN120" s="136"/>
      <c r="CO120" s="136"/>
      <c r="CP120" s="136"/>
      <c r="CQ120" s="136"/>
      <c r="CR120" s="136"/>
      <c r="CS120" s="136"/>
      <c r="CT120" s="136"/>
      <c r="CU120" s="136"/>
      <c r="CV120" s="136"/>
      <c r="CW120" s="136"/>
      <c r="CX120" s="136"/>
      <c r="CY120" s="136"/>
      <c r="CZ120" s="136"/>
      <c r="DA120" s="136"/>
      <c r="DB120" s="136"/>
      <c r="DC120" s="136"/>
      <c r="DD120" s="136"/>
      <c r="DE120" s="136"/>
      <c r="DF120" s="136"/>
      <c r="DG120" s="136"/>
    </row>
    <row r="121" spans="1:111" s="137" customFormat="1" ht="13.5" customHeight="1">
      <c r="A121" s="132"/>
      <c r="B121" s="133"/>
      <c r="C121" s="74"/>
      <c r="D121" s="134" t="s">
        <v>157</v>
      </c>
      <c r="E121" s="74"/>
      <c r="F121" s="27">
        <f>0.255*(10)</f>
        <v>2.5499999999999998</v>
      </c>
      <c r="G121" s="79"/>
      <c r="H121" s="79"/>
      <c r="I121" s="29"/>
      <c r="J121" s="135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6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  <c r="BI121" s="136"/>
      <c r="BJ121" s="136"/>
      <c r="BK121" s="136"/>
      <c r="BL121" s="136"/>
      <c r="BM121" s="136"/>
      <c r="BN121" s="136"/>
      <c r="BO121" s="136"/>
      <c r="BP121" s="136"/>
      <c r="BQ121" s="136"/>
      <c r="BR121" s="136"/>
      <c r="BS121" s="136"/>
      <c r="BT121" s="136"/>
      <c r="BU121" s="136"/>
      <c r="BV121" s="136"/>
      <c r="BW121" s="136"/>
      <c r="BX121" s="136"/>
      <c r="BY121" s="136"/>
      <c r="BZ121" s="136"/>
      <c r="CA121" s="136"/>
      <c r="CB121" s="136"/>
      <c r="CC121" s="136"/>
      <c r="CD121" s="136"/>
      <c r="CE121" s="136"/>
      <c r="CF121" s="136"/>
      <c r="CG121" s="136"/>
      <c r="CH121" s="136"/>
      <c r="CI121" s="136"/>
      <c r="CJ121" s="136"/>
      <c r="CK121" s="136"/>
      <c r="CL121" s="136"/>
      <c r="CM121" s="136"/>
      <c r="CN121" s="136"/>
      <c r="CO121" s="136"/>
      <c r="CP121" s="136"/>
      <c r="CQ121" s="136"/>
      <c r="CR121" s="136"/>
      <c r="CS121" s="136"/>
      <c r="CT121" s="136"/>
      <c r="CU121" s="136"/>
      <c r="CV121" s="136"/>
      <c r="CW121" s="136"/>
      <c r="CX121" s="136"/>
      <c r="CY121" s="136"/>
      <c r="CZ121" s="136"/>
      <c r="DA121" s="136"/>
      <c r="DB121" s="136"/>
      <c r="DC121" s="136"/>
      <c r="DD121" s="136"/>
      <c r="DE121" s="136"/>
      <c r="DF121" s="136"/>
      <c r="DG121" s="136"/>
    </row>
    <row r="122" spans="1:111" s="130" customFormat="1" ht="13.5" customHeight="1">
      <c r="A122" s="20">
        <v>19</v>
      </c>
      <c r="B122" s="24" t="s">
        <v>63</v>
      </c>
      <c r="C122" s="21">
        <v>735291800</v>
      </c>
      <c r="D122" s="21" t="s">
        <v>85</v>
      </c>
      <c r="E122" s="21" t="s">
        <v>19</v>
      </c>
      <c r="F122" s="30">
        <f>SUM(F124:F124)</f>
        <v>34</v>
      </c>
      <c r="G122" s="22"/>
      <c r="H122" s="22">
        <f>F122*G122</f>
        <v>0</v>
      </c>
      <c r="I122" s="127" t="s">
        <v>71</v>
      </c>
      <c r="J122" s="128"/>
      <c r="R122" s="131"/>
      <c r="S122" s="131"/>
    </row>
    <row r="123" spans="1:111" s="130" customFormat="1" ht="13.5" customHeight="1">
      <c r="A123" s="132"/>
      <c r="B123" s="133"/>
      <c r="C123" s="74"/>
      <c r="D123" s="134" t="s">
        <v>160</v>
      </c>
      <c r="E123" s="74"/>
      <c r="F123" s="136"/>
      <c r="G123" s="79"/>
      <c r="H123" s="79"/>
      <c r="I123" s="29"/>
      <c r="J123" s="138"/>
      <c r="R123" s="131"/>
      <c r="S123" s="131"/>
    </row>
    <row r="124" spans="1:111" s="137" customFormat="1" ht="13.5" customHeight="1">
      <c r="A124" s="132"/>
      <c r="B124" s="133"/>
      <c r="C124" s="74"/>
      <c r="D124" s="134" t="s">
        <v>161</v>
      </c>
      <c r="E124" s="74"/>
      <c r="F124" s="27">
        <f>(2+4+4+4+2+1)*2</f>
        <v>34</v>
      </c>
      <c r="G124" s="79"/>
      <c r="H124" s="79"/>
      <c r="I124" s="29"/>
      <c r="J124" s="135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6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  <c r="BI124" s="136"/>
      <c r="BJ124" s="136"/>
      <c r="BK124" s="136"/>
      <c r="BL124" s="136"/>
      <c r="BM124" s="136"/>
      <c r="BN124" s="136"/>
      <c r="BO124" s="136"/>
      <c r="BP124" s="136"/>
      <c r="BQ124" s="136"/>
      <c r="BR124" s="136"/>
      <c r="BS124" s="136"/>
      <c r="BT124" s="136"/>
      <c r="BU124" s="136"/>
      <c r="BV124" s="136"/>
      <c r="BW124" s="136"/>
      <c r="BX124" s="136"/>
      <c r="BY124" s="136"/>
      <c r="BZ124" s="136"/>
      <c r="CA124" s="136"/>
      <c r="CB124" s="136"/>
      <c r="CC124" s="136"/>
      <c r="CD124" s="136"/>
      <c r="CE124" s="136"/>
      <c r="CF124" s="136"/>
      <c r="CG124" s="136"/>
      <c r="CH124" s="136"/>
      <c r="CI124" s="136"/>
      <c r="CJ124" s="136"/>
      <c r="CK124" s="136"/>
      <c r="CL124" s="136"/>
      <c r="CM124" s="136"/>
      <c r="CN124" s="136"/>
      <c r="CO124" s="136"/>
      <c r="CP124" s="136"/>
      <c r="CQ124" s="136"/>
      <c r="CR124" s="136"/>
      <c r="CS124" s="136"/>
      <c r="CT124" s="136"/>
      <c r="CU124" s="136"/>
      <c r="CV124" s="136"/>
      <c r="CW124" s="136"/>
      <c r="CX124" s="136"/>
      <c r="CY124" s="136"/>
      <c r="CZ124" s="136"/>
      <c r="DA124" s="136"/>
      <c r="DB124" s="136"/>
      <c r="DC124" s="136"/>
      <c r="DD124" s="136"/>
      <c r="DE124" s="136"/>
      <c r="DF124" s="136"/>
      <c r="DG124" s="136"/>
    </row>
    <row r="125" spans="1:111" s="130" customFormat="1" ht="13.5" customHeight="1">
      <c r="A125" s="20">
        <v>20</v>
      </c>
      <c r="B125" s="24" t="s">
        <v>63</v>
      </c>
      <c r="C125" s="21">
        <v>735494811</v>
      </c>
      <c r="D125" s="21" t="s">
        <v>86</v>
      </c>
      <c r="E125" s="21" t="s">
        <v>70</v>
      </c>
      <c r="F125" s="30">
        <f>SUM(F128:F133)</f>
        <v>40.29</v>
      </c>
      <c r="G125" s="22"/>
      <c r="H125" s="22">
        <f>F125*G125</f>
        <v>0</v>
      </c>
      <c r="I125" s="127" t="s">
        <v>71</v>
      </c>
      <c r="J125" s="128"/>
      <c r="R125" s="131"/>
      <c r="S125" s="131"/>
    </row>
    <row r="126" spans="1:111" s="130" customFormat="1" ht="13.5" customHeight="1">
      <c r="A126" s="132"/>
      <c r="B126" s="133"/>
      <c r="C126" s="74"/>
      <c r="D126" s="134" t="s">
        <v>87</v>
      </c>
      <c r="E126" s="74"/>
      <c r="F126" s="136"/>
      <c r="G126" s="79"/>
      <c r="H126" s="79"/>
      <c r="I126" s="29"/>
      <c r="J126" s="138"/>
      <c r="R126" s="131"/>
      <c r="S126" s="131"/>
    </row>
    <row r="127" spans="1:111" s="137" customFormat="1" ht="13.5" customHeight="1">
      <c r="A127" s="132"/>
      <c r="B127" s="133"/>
      <c r="C127" s="74"/>
      <c r="D127" s="134" t="s">
        <v>151</v>
      </c>
      <c r="E127" s="74"/>
      <c r="F127" s="74"/>
      <c r="G127" s="79"/>
      <c r="H127" s="79"/>
      <c r="I127" s="29"/>
      <c r="J127" s="135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  <c r="V127" s="136"/>
      <c r="W127" s="136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  <c r="BG127" s="136"/>
      <c r="BH127" s="136"/>
      <c r="BI127" s="136"/>
      <c r="BJ127" s="136"/>
      <c r="BK127" s="136"/>
      <c r="BL127" s="136"/>
      <c r="BM127" s="136"/>
      <c r="BN127" s="136"/>
      <c r="BO127" s="136"/>
      <c r="BP127" s="136"/>
      <c r="BQ127" s="136"/>
      <c r="BR127" s="136"/>
      <c r="BS127" s="136"/>
      <c r="BT127" s="136"/>
      <c r="BU127" s="136"/>
      <c r="BV127" s="136"/>
      <c r="BW127" s="136"/>
      <c r="BX127" s="136"/>
      <c r="BY127" s="136"/>
      <c r="BZ127" s="136"/>
      <c r="CA127" s="136"/>
      <c r="CB127" s="136"/>
      <c r="CC127" s="136"/>
      <c r="CD127" s="136"/>
      <c r="CE127" s="136"/>
      <c r="CF127" s="136"/>
      <c r="CG127" s="136"/>
      <c r="CH127" s="136"/>
      <c r="CI127" s="136"/>
      <c r="CJ127" s="136"/>
      <c r="CK127" s="136"/>
      <c r="CL127" s="136"/>
      <c r="CM127" s="136"/>
      <c r="CN127" s="136"/>
      <c r="CO127" s="136"/>
      <c r="CP127" s="136"/>
      <c r="CQ127" s="136"/>
      <c r="CR127" s="136"/>
      <c r="CS127" s="136"/>
      <c r="CT127" s="136"/>
      <c r="CU127" s="136"/>
      <c r="CV127" s="136"/>
      <c r="CW127" s="136"/>
      <c r="CX127" s="136"/>
      <c r="CY127" s="136"/>
      <c r="CZ127" s="136"/>
      <c r="DA127" s="136"/>
      <c r="DB127" s="136"/>
      <c r="DC127" s="136"/>
      <c r="DD127" s="136"/>
      <c r="DE127" s="136"/>
      <c r="DF127" s="136"/>
      <c r="DG127" s="136"/>
    </row>
    <row r="128" spans="1:111" s="137" customFormat="1" ht="13.5" customHeight="1">
      <c r="A128" s="132"/>
      <c r="B128" s="133"/>
      <c r="C128" s="74"/>
      <c r="D128" s="134" t="s">
        <v>152</v>
      </c>
      <c r="E128" s="74"/>
      <c r="F128" s="27">
        <f>0.255*(5+6)</f>
        <v>2.8050000000000002</v>
      </c>
      <c r="G128" s="79"/>
      <c r="H128" s="79"/>
      <c r="I128" s="29"/>
      <c r="J128" s="135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  <c r="V128" s="136"/>
      <c r="W128" s="136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/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  <c r="BG128" s="136"/>
      <c r="BH128" s="136"/>
      <c r="BI128" s="136"/>
      <c r="BJ128" s="136"/>
      <c r="BK128" s="136"/>
      <c r="BL128" s="136"/>
      <c r="BM128" s="136"/>
      <c r="BN128" s="136"/>
      <c r="BO128" s="136"/>
      <c r="BP128" s="136"/>
      <c r="BQ128" s="136"/>
      <c r="BR128" s="136"/>
      <c r="BS128" s="136"/>
      <c r="BT128" s="136"/>
      <c r="BU128" s="136"/>
      <c r="BV128" s="136"/>
      <c r="BW128" s="136"/>
      <c r="BX128" s="136"/>
      <c r="BY128" s="136"/>
      <c r="BZ128" s="136"/>
      <c r="CA128" s="136"/>
      <c r="CB128" s="136"/>
      <c r="CC128" s="136"/>
      <c r="CD128" s="136"/>
      <c r="CE128" s="136"/>
      <c r="CF128" s="136"/>
      <c r="CG128" s="136"/>
      <c r="CH128" s="136"/>
      <c r="CI128" s="136"/>
      <c r="CJ128" s="136"/>
      <c r="CK128" s="136"/>
      <c r="CL128" s="136"/>
      <c r="CM128" s="136"/>
      <c r="CN128" s="136"/>
      <c r="CO128" s="136"/>
      <c r="CP128" s="136"/>
      <c r="CQ128" s="136"/>
      <c r="CR128" s="136"/>
      <c r="CS128" s="136"/>
      <c r="CT128" s="136"/>
      <c r="CU128" s="136"/>
      <c r="CV128" s="136"/>
      <c r="CW128" s="136"/>
      <c r="CX128" s="136"/>
      <c r="CY128" s="136"/>
      <c r="CZ128" s="136"/>
      <c r="DA128" s="136"/>
      <c r="DB128" s="136"/>
      <c r="DC128" s="136"/>
      <c r="DD128" s="136"/>
      <c r="DE128" s="136"/>
      <c r="DF128" s="136"/>
      <c r="DG128" s="136"/>
    </row>
    <row r="129" spans="1:239" s="137" customFormat="1" ht="13.5" customHeight="1">
      <c r="A129" s="132"/>
      <c r="B129" s="133"/>
      <c r="C129" s="74"/>
      <c r="D129" s="134" t="s">
        <v>153</v>
      </c>
      <c r="E129" s="74"/>
      <c r="F129" s="27">
        <f>0.255*(6+7+9+20)</f>
        <v>10.71</v>
      </c>
      <c r="G129" s="79"/>
      <c r="H129" s="79"/>
      <c r="I129" s="29"/>
      <c r="J129" s="135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  <c r="V129" s="136"/>
      <c r="W129" s="136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  <c r="BG129" s="136"/>
      <c r="BH129" s="136"/>
      <c r="BI129" s="136"/>
      <c r="BJ129" s="136"/>
      <c r="BK129" s="136"/>
      <c r="BL129" s="136"/>
      <c r="BM129" s="136"/>
      <c r="BN129" s="136"/>
      <c r="BO129" s="136"/>
      <c r="BP129" s="136"/>
      <c r="BQ129" s="136"/>
      <c r="BR129" s="136"/>
      <c r="BS129" s="136"/>
      <c r="BT129" s="136"/>
      <c r="BU129" s="136"/>
      <c r="BV129" s="136"/>
      <c r="BW129" s="136"/>
      <c r="BX129" s="136"/>
      <c r="BY129" s="136"/>
      <c r="BZ129" s="136"/>
      <c r="CA129" s="136"/>
      <c r="CB129" s="136"/>
      <c r="CC129" s="136"/>
      <c r="CD129" s="136"/>
      <c r="CE129" s="136"/>
      <c r="CF129" s="136"/>
      <c r="CG129" s="136"/>
      <c r="CH129" s="136"/>
      <c r="CI129" s="136"/>
      <c r="CJ129" s="136"/>
      <c r="CK129" s="136"/>
      <c r="CL129" s="136"/>
      <c r="CM129" s="136"/>
      <c r="CN129" s="136"/>
      <c r="CO129" s="136"/>
      <c r="CP129" s="136"/>
      <c r="CQ129" s="136"/>
      <c r="CR129" s="136"/>
      <c r="CS129" s="136"/>
      <c r="CT129" s="136"/>
      <c r="CU129" s="136"/>
      <c r="CV129" s="136"/>
      <c r="CW129" s="136"/>
      <c r="CX129" s="136"/>
      <c r="CY129" s="136"/>
      <c r="CZ129" s="136"/>
      <c r="DA129" s="136"/>
      <c r="DB129" s="136"/>
      <c r="DC129" s="136"/>
      <c r="DD129" s="136"/>
      <c r="DE129" s="136"/>
      <c r="DF129" s="136"/>
      <c r="DG129" s="136"/>
    </row>
    <row r="130" spans="1:239" s="137" customFormat="1" ht="13.5" customHeight="1">
      <c r="A130" s="132"/>
      <c r="B130" s="133"/>
      <c r="C130" s="74"/>
      <c r="D130" s="134" t="s">
        <v>154</v>
      </c>
      <c r="E130" s="74"/>
      <c r="F130" s="27">
        <f>0.255*(6+5+9+20)</f>
        <v>10.199999999999999</v>
      </c>
      <c r="G130" s="79"/>
      <c r="H130" s="79"/>
      <c r="I130" s="29"/>
      <c r="J130" s="135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  <c r="W130" s="136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  <c r="BI130" s="136"/>
      <c r="BJ130" s="136"/>
      <c r="BK130" s="136"/>
      <c r="BL130" s="136"/>
      <c r="BM130" s="136"/>
      <c r="BN130" s="136"/>
      <c r="BO130" s="136"/>
      <c r="BP130" s="136"/>
      <c r="BQ130" s="136"/>
      <c r="BR130" s="136"/>
      <c r="BS130" s="136"/>
      <c r="BT130" s="136"/>
      <c r="BU130" s="136"/>
      <c r="BV130" s="136"/>
      <c r="BW130" s="136"/>
      <c r="BX130" s="136"/>
      <c r="BY130" s="136"/>
      <c r="BZ130" s="136"/>
      <c r="CA130" s="136"/>
      <c r="CB130" s="136"/>
      <c r="CC130" s="136"/>
      <c r="CD130" s="136"/>
      <c r="CE130" s="136"/>
      <c r="CF130" s="136"/>
      <c r="CG130" s="136"/>
      <c r="CH130" s="136"/>
      <c r="CI130" s="136"/>
      <c r="CJ130" s="136"/>
      <c r="CK130" s="136"/>
      <c r="CL130" s="136"/>
      <c r="CM130" s="136"/>
      <c r="CN130" s="136"/>
      <c r="CO130" s="136"/>
      <c r="CP130" s="136"/>
      <c r="CQ130" s="136"/>
      <c r="CR130" s="136"/>
      <c r="CS130" s="136"/>
      <c r="CT130" s="136"/>
      <c r="CU130" s="136"/>
      <c r="CV130" s="136"/>
      <c r="CW130" s="136"/>
      <c r="CX130" s="136"/>
      <c r="CY130" s="136"/>
      <c r="CZ130" s="136"/>
      <c r="DA130" s="136"/>
      <c r="DB130" s="136"/>
      <c r="DC130" s="136"/>
      <c r="DD130" s="136"/>
      <c r="DE130" s="136"/>
      <c r="DF130" s="136"/>
      <c r="DG130" s="136"/>
    </row>
    <row r="131" spans="1:239" s="137" customFormat="1" ht="13.5" customHeight="1">
      <c r="A131" s="132"/>
      <c r="B131" s="133"/>
      <c r="C131" s="74"/>
      <c r="D131" s="134" t="s">
        <v>155</v>
      </c>
      <c r="E131" s="74"/>
      <c r="F131" s="27">
        <f>0.255*(6+5+9+20)</f>
        <v>10.199999999999999</v>
      </c>
      <c r="G131" s="79"/>
      <c r="H131" s="79"/>
      <c r="I131" s="29"/>
      <c r="J131" s="135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6"/>
      <c r="V131" s="136"/>
      <c r="W131" s="136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  <c r="BI131" s="136"/>
      <c r="BJ131" s="136"/>
      <c r="BK131" s="136"/>
      <c r="BL131" s="136"/>
      <c r="BM131" s="136"/>
      <c r="BN131" s="136"/>
      <c r="BO131" s="136"/>
      <c r="BP131" s="136"/>
      <c r="BQ131" s="136"/>
      <c r="BR131" s="136"/>
      <c r="BS131" s="136"/>
      <c r="BT131" s="136"/>
      <c r="BU131" s="136"/>
      <c r="BV131" s="136"/>
      <c r="BW131" s="136"/>
      <c r="BX131" s="136"/>
      <c r="BY131" s="136"/>
      <c r="BZ131" s="136"/>
      <c r="CA131" s="136"/>
      <c r="CB131" s="136"/>
      <c r="CC131" s="136"/>
      <c r="CD131" s="136"/>
      <c r="CE131" s="136"/>
      <c r="CF131" s="136"/>
      <c r="CG131" s="136"/>
      <c r="CH131" s="136"/>
      <c r="CI131" s="136"/>
      <c r="CJ131" s="136"/>
      <c r="CK131" s="136"/>
      <c r="CL131" s="136"/>
      <c r="CM131" s="136"/>
      <c r="CN131" s="136"/>
      <c r="CO131" s="136"/>
      <c r="CP131" s="136"/>
      <c r="CQ131" s="136"/>
      <c r="CR131" s="136"/>
      <c r="CS131" s="136"/>
      <c r="CT131" s="136"/>
      <c r="CU131" s="136"/>
      <c r="CV131" s="136"/>
      <c r="CW131" s="136"/>
      <c r="CX131" s="136"/>
      <c r="CY131" s="136"/>
      <c r="CZ131" s="136"/>
      <c r="DA131" s="136"/>
      <c r="DB131" s="136"/>
      <c r="DC131" s="136"/>
      <c r="DD131" s="136"/>
      <c r="DE131" s="136"/>
      <c r="DF131" s="136"/>
      <c r="DG131" s="136"/>
    </row>
    <row r="132" spans="1:239" s="137" customFormat="1" ht="13.5" customHeight="1">
      <c r="A132" s="132"/>
      <c r="B132" s="133"/>
      <c r="C132" s="74"/>
      <c r="D132" s="134" t="s">
        <v>156</v>
      </c>
      <c r="E132" s="74"/>
      <c r="F132" s="27">
        <f>0.255*(6+9)</f>
        <v>3.8250000000000002</v>
      </c>
      <c r="G132" s="79"/>
      <c r="H132" s="79"/>
      <c r="I132" s="29"/>
      <c r="J132" s="135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  <c r="V132" s="136"/>
      <c r="W132" s="136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  <c r="BG132" s="136"/>
      <c r="BH132" s="136"/>
      <c r="BI132" s="136"/>
      <c r="BJ132" s="136"/>
      <c r="BK132" s="136"/>
      <c r="BL132" s="136"/>
      <c r="BM132" s="136"/>
      <c r="BN132" s="136"/>
      <c r="BO132" s="136"/>
      <c r="BP132" s="136"/>
      <c r="BQ132" s="136"/>
      <c r="BR132" s="136"/>
      <c r="BS132" s="136"/>
      <c r="BT132" s="136"/>
      <c r="BU132" s="136"/>
      <c r="BV132" s="136"/>
      <c r="BW132" s="136"/>
      <c r="BX132" s="136"/>
      <c r="BY132" s="136"/>
      <c r="BZ132" s="136"/>
      <c r="CA132" s="136"/>
      <c r="CB132" s="136"/>
      <c r="CC132" s="136"/>
      <c r="CD132" s="136"/>
      <c r="CE132" s="136"/>
      <c r="CF132" s="136"/>
      <c r="CG132" s="136"/>
      <c r="CH132" s="136"/>
      <c r="CI132" s="136"/>
      <c r="CJ132" s="136"/>
      <c r="CK132" s="136"/>
      <c r="CL132" s="136"/>
      <c r="CM132" s="136"/>
      <c r="CN132" s="136"/>
      <c r="CO132" s="136"/>
      <c r="CP132" s="136"/>
      <c r="CQ132" s="136"/>
      <c r="CR132" s="136"/>
      <c r="CS132" s="136"/>
      <c r="CT132" s="136"/>
      <c r="CU132" s="136"/>
      <c r="CV132" s="136"/>
      <c r="CW132" s="136"/>
      <c r="CX132" s="136"/>
      <c r="CY132" s="136"/>
      <c r="CZ132" s="136"/>
      <c r="DA132" s="136"/>
      <c r="DB132" s="136"/>
      <c r="DC132" s="136"/>
      <c r="DD132" s="136"/>
      <c r="DE132" s="136"/>
      <c r="DF132" s="136"/>
      <c r="DG132" s="136"/>
    </row>
    <row r="133" spans="1:239" s="137" customFormat="1" ht="13.5" customHeight="1">
      <c r="A133" s="132"/>
      <c r="B133" s="133"/>
      <c r="C133" s="74"/>
      <c r="D133" s="134" t="s">
        <v>157</v>
      </c>
      <c r="E133" s="74"/>
      <c r="F133" s="27">
        <f>0.255*(10)</f>
        <v>2.5499999999999998</v>
      </c>
      <c r="G133" s="79"/>
      <c r="H133" s="79"/>
      <c r="I133" s="29"/>
      <c r="J133" s="135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6"/>
      <c r="V133" s="136"/>
      <c r="W133" s="136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  <c r="BI133" s="136"/>
      <c r="BJ133" s="136"/>
      <c r="BK133" s="136"/>
      <c r="BL133" s="136"/>
      <c r="BM133" s="136"/>
      <c r="BN133" s="136"/>
      <c r="BO133" s="136"/>
      <c r="BP133" s="136"/>
      <c r="BQ133" s="136"/>
      <c r="BR133" s="136"/>
      <c r="BS133" s="136"/>
      <c r="BT133" s="136"/>
      <c r="BU133" s="136"/>
      <c r="BV133" s="136"/>
      <c r="BW133" s="136"/>
      <c r="BX133" s="136"/>
      <c r="BY133" s="136"/>
      <c r="BZ133" s="136"/>
      <c r="CA133" s="136"/>
      <c r="CB133" s="136"/>
      <c r="CC133" s="136"/>
      <c r="CD133" s="136"/>
      <c r="CE133" s="136"/>
      <c r="CF133" s="136"/>
      <c r="CG133" s="136"/>
      <c r="CH133" s="136"/>
      <c r="CI133" s="136"/>
      <c r="CJ133" s="136"/>
      <c r="CK133" s="136"/>
      <c r="CL133" s="136"/>
      <c r="CM133" s="136"/>
      <c r="CN133" s="136"/>
      <c r="CO133" s="136"/>
      <c r="CP133" s="136"/>
      <c r="CQ133" s="136"/>
      <c r="CR133" s="136"/>
      <c r="CS133" s="136"/>
      <c r="CT133" s="136"/>
      <c r="CU133" s="136"/>
      <c r="CV133" s="136"/>
      <c r="CW133" s="136"/>
      <c r="CX133" s="136"/>
      <c r="CY133" s="136"/>
      <c r="CZ133" s="136"/>
      <c r="DA133" s="136"/>
      <c r="DB133" s="136"/>
      <c r="DC133" s="136"/>
      <c r="DD133" s="136"/>
      <c r="DE133" s="136"/>
      <c r="DF133" s="136"/>
      <c r="DG133" s="136"/>
    </row>
    <row r="134" spans="1:239" s="130" customFormat="1" ht="27" customHeight="1">
      <c r="A134" s="20">
        <v>21</v>
      </c>
      <c r="B134" s="24" t="s">
        <v>63</v>
      </c>
      <c r="C134" s="21" t="s">
        <v>162</v>
      </c>
      <c r="D134" s="21" t="s">
        <v>88</v>
      </c>
      <c r="E134" s="21" t="s">
        <v>43</v>
      </c>
      <c r="F134" s="30">
        <f>SUM(F136:F136)</f>
        <v>0.88479999999999992</v>
      </c>
      <c r="G134" s="22"/>
      <c r="H134" s="22">
        <f>F134*G134</f>
        <v>0</v>
      </c>
      <c r="I134" s="127" t="s">
        <v>20</v>
      </c>
      <c r="J134" s="128"/>
      <c r="K134" s="129"/>
      <c r="R134" s="131"/>
      <c r="S134" s="131"/>
    </row>
    <row r="135" spans="1:239" s="130" customFormat="1" ht="13.5" customHeight="1">
      <c r="A135" s="132"/>
      <c r="B135" s="133"/>
      <c r="C135" s="74"/>
      <c r="D135" s="134" t="s">
        <v>89</v>
      </c>
      <c r="E135" s="74"/>
      <c r="F135" s="136"/>
      <c r="G135" s="79"/>
      <c r="H135" s="79"/>
      <c r="I135" s="29"/>
      <c r="J135" s="138"/>
      <c r="K135" s="129"/>
      <c r="R135" s="131"/>
      <c r="S135" s="131"/>
    </row>
    <row r="136" spans="1:239" s="137" customFormat="1" ht="13.5" customHeight="1">
      <c r="A136" s="132"/>
      <c r="B136" s="133"/>
      <c r="C136" s="74"/>
      <c r="D136" s="134" t="s">
        <v>163</v>
      </c>
      <c r="E136" s="74"/>
      <c r="F136" s="27">
        <f>(158*5.6)/1000</f>
        <v>0.88479999999999992</v>
      </c>
      <c r="G136" s="79"/>
      <c r="H136" s="79"/>
      <c r="I136" s="29"/>
      <c r="J136" s="135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  <c r="V136" s="136"/>
      <c r="W136" s="136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  <c r="BI136" s="136"/>
      <c r="BJ136" s="136"/>
      <c r="BK136" s="136"/>
      <c r="BL136" s="136"/>
      <c r="BM136" s="136"/>
      <c r="BN136" s="136"/>
      <c r="BO136" s="136"/>
      <c r="BP136" s="136"/>
      <c r="BQ136" s="136"/>
      <c r="BR136" s="136"/>
      <c r="BS136" s="136"/>
      <c r="BT136" s="136"/>
      <c r="BU136" s="136"/>
      <c r="BV136" s="136"/>
      <c r="BW136" s="136"/>
      <c r="BX136" s="136"/>
      <c r="BY136" s="136"/>
      <c r="BZ136" s="136"/>
      <c r="CA136" s="136"/>
      <c r="CB136" s="136"/>
      <c r="CC136" s="136"/>
      <c r="CD136" s="136"/>
      <c r="CE136" s="136"/>
      <c r="CF136" s="136"/>
      <c r="CG136" s="136"/>
      <c r="CH136" s="136"/>
      <c r="CI136" s="136"/>
      <c r="CJ136" s="136"/>
      <c r="CK136" s="136"/>
      <c r="CL136" s="136"/>
      <c r="CM136" s="136"/>
      <c r="CN136" s="136"/>
      <c r="CO136" s="136"/>
      <c r="CP136" s="136"/>
      <c r="CQ136" s="136"/>
      <c r="CR136" s="136"/>
      <c r="CS136" s="136"/>
      <c r="CT136" s="136"/>
      <c r="CU136" s="136"/>
      <c r="CV136" s="136"/>
      <c r="CW136" s="136"/>
      <c r="CX136" s="136"/>
      <c r="CY136" s="136"/>
      <c r="CZ136" s="136"/>
      <c r="DA136" s="136"/>
      <c r="DB136" s="136"/>
      <c r="DC136" s="136"/>
      <c r="DD136" s="136"/>
      <c r="DE136" s="136"/>
      <c r="DF136" s="136"/>
      <c r="DG136" s="136"/>
    </row>
    <row r="137" spans="1:239" s="137" customFormat="1" ht="40.5" customHeight="1">
      <c r="A137" s="132"/>
      <c r="B137" s="133"/>
      <c r="C137" s="74"/>
      <c r="D137" s="134" t="s">
        <v>90</v>
      </c>
      <c r="E137" s="74"/>
      <c r="F137" s="27"/>
      <c r="G137" s="79"/>
      <c r="H137" s="79"/>
      <c r="I137" s="29"/>
      <c r="J137" s="135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6"/>
      <c r="V137" s="136"/>
      <c r="W137" s="136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/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  <c r="BG137" s="136"/>
      <c r="BH137" s="136"/>
      <c r="BI137" s="136"/>
      <c r="BJ137" s="136"/>
      <c r="BK137" s="136"/>
      <c r="BL137" s="136"/>
      <c r="BM137" s="136"/>
      <c r="BN137" s="136"/>
      <c r="BO137" s="136"/>
      <c r="BP137" s="136"/>
      <c r="BQ137" s="136"/>
      <c r="BR137" s="136"/>
      <c r="BS137" s="136"/>
      <c r="BT137" s="136"/>
      <c r="BU137" s="136"/>
      <c r="BV137" s="136"/>
      <c r="BW137" s="136"/>
      <c r="BX137" s="136"/>
      <c r="BY137" s="136"/>
      <c r="BZ137" s="136"/>
      <c r="CA137" s="136"/>
      <c r="CB137" s="136"/>
      <c r="CC137" s="136"/>
      <c r="CD137" s="136"/>
      <c r="CE137" s="136"/>
      <c r="CF137" s="136"/>
      <c r="CG137" s="136"/>
      <c r="CH137" s="136"/>
      <c r="CI137" s="136"/>
      <c r="CJ137" s="136"/>
      <c r="CK137" s="136"/>
      <c r="CL137" s="136"/>
      <c r="CM137" s="136"/>
      <c r="CN137" s="136"/>
      <c r="CO137" s="136"/>
      <c r="CP137" s="136"/>
      <c r="CQ137" s="136"/>
      <c r="CR137" s="136"/>
      <c r="CS137" s="136"/>
      <c r="CT137" s="136"/>
      <c r="CU137" s="136"/>
      <c r="CV137" s="136"/>
      <c r="CW137" s="136"/>
      <c r="CX137" s="136"/>
      <c r="CY137" s="136"/>
      <c r="CZ137" s="136"/>
      <c r="DA137" s="136"/>
      <c r="DB137" s="136"/>
      <c r="DC137" s="136"/>
      <c r="DD137" s="136"/>
      <c r="DE137" s="136"/>
      <c r="DF137" s="136"/>
      <c r="DG137" s="136"/>
    </row>
    <row r="138" spans="1:239" s="130" customFormat="1" ht="13.5" customHeight="1">
      <c r="A138" s="150">
        <v>22</v>
      </c>
      <c r="B138" s="151">
        <v>731</v>
      </c>
      <c r="C138" s="151" t="s">
        <v>91</v>
      </c>
      <c r="D138" s="151" t="s">
        <v>92</v>
      </c>
      <c r="E138" s="151" t="s">
        <v>19</v>
      </c>
      <c r="F138" s="152">
        <v>17</v>
      </c>
      <c r="G138" s="153"/>
      <c r="H138" s="153">
        <f>F138*G138</f>
        <v>0</v>
      </c>
      <c r="I138" s="127" t="s">
        <v>20</v>
      </c>
      <c r="J138" s="154"/>
      <c r="K138" s="146"/>
    </row>
    <row r="139" spans="1:239" s="130" customFormat="1" ht="13.5" customHeight="1">
      <c r="A139" s="150">
        <v>23</v>
      </c>
      <c r="B139" s="151">
        <v>731</v>
      </c>
      <c r="C139" s="151" t="s">
        <v>93</v>
      </c>
      <c r="D139" s="151" t="s">
        <v>94</v>
      </c>
      <c r="E139" s="151" t="s">
        <v>23</v>
      </c>
      <c r="F139" s="152">
        <v>72</v>
      </c>
      <c r="G139" s="153"/>
      <c r="H139" s="153">
        <f>F139*G139</f>
        <v>0</v>
      </c>
      <c r="I139" s="127" t="s">
        <v>20</v>
      </c>
      <c r="J139" s="155"/>
      <c r="K139" s="146"/>
    </row>
    <row r="140" spans="1:239" s="130" customFormat="1" ht="13.5" customHeight="1">
      <c r="A140" s="150">
        <v>24</v>
      </c>
      <c r="B140" s="151">
        <v>731</v>
      </c>
      <c r="C140" s="151" t="s">
        <v>95</v>
      </c>
      <c r="D140" s="151" t="s">
        <v>96</v>
      </c>
      <c r="E140" s="151" t="s">
        <v>24</v>
      </c>
      <c r="F140" s="152">
        <v>1</v>
      </c>
      <c r="G140" s="153"/>
      <c r="H140" s="153">
        <f>F140*G140</f>
        <v>0</v>
      </c>
      <c r="I140" s="127" t="s">
        <v>20</v>
      </c>
      <c r="K140" s="146"/>
    </row>
    <row r="141" spans="1:239" s="130" customFormat="1" ht="13.5" customHeight="1">
      <c r="A141" s="150">
        <v>25</v>
      </c>
      <c r="B141" s="151">
        <v>731</v>
      </c>
      <c r="C141" s="151" t="s">
        <v>176</v>
      </c>
      <c r="D141" s="151" t="s">
        <v>177</v>
      </c>
      <c r="E141" s="151" t="s">
        <v>24</v>
      </c>
      <c r="F141" s="152">
        <v>1</v>
      </c>
      <c r="G141" s="153"/>
      <c r="H141" s="153">
        <f>F141*G141</f>
        <v>0</v>
      </c>
      <c r="I141" s="127" t="s">
        <v>20</v>
      </c>
      <c r="K141" s="146"/>
    </row>
    <row r="142" spans="1:239" s="130" customFormat="1" ht="81" customHeight="1">
      <c r="A142" s="150"/>
      <c r="B142" s="151"/>
      <c r="C142" s="151"/>
      <c r="D142" s="179" t="s">
        <v>178</v>
      </c>
      <c r="E142" s="151"/>
      <c r="F142" s="152"/>
      <c r="G142" s="153"/>
      <c r="H142" s="153"/>
      <c r="I142" s="127"/>
      <c r="K142" s="146"/>
    </row>
    <row r="143" spans="1:239" s="83" customFormat="1" ht="13.5" customHeight="1">
      <c r="A143" s="20">
        <v>26</v>
      </c>
      <c r="B143" s="24" t="s">
        <v>63</v>
      </c>
      <c r="C143" s="80" t="s">
        <v>97</v>
      </c>
      <c r="D143" s="21" t="s">
        <v>98</v>
      </c>
      <c r="E143" s="21" t="s">
        <v>24</v>
      </c>
      <c r="F143" s="81">
        <f>F144</f>
        <v>1</v>
      </c>
      <c r="G143" s="22"/>
      <c r="H143" s="22">
        <f>F143*G143</f>
        <v>0</v>
      </c>
      <c r="I143" s="23" t="s">
        <v>20</v>
      </c>
      <c r="J143" s="18"/>
      <c r="K143" s="82"/>
      <c r="L143" s="82"/>
      <c r="M143" s="18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2"/>
      <c r="AV143" s="82"/>
      <c r="AW143" s="82"/>
      <c r="AX143" s="82"/>
      <c r="AY143" s="82"/>
      <c r="AZ143" s="82"/>
      <c r="BA143" s="82"/>
      <c r="BB143" s="82"/>
      <c r="BC143" s="82"/>
      <c r="BD143" s="82"/>
      <c r="BE143" s="82"/>
      <c r="BF143" s="82"/>
      <c r="BG143" s="82"/>
      <c r="BH143" s="82"/>
      <c r="BI143" s="82"/>
      <c r="BJ143" s="82"/>
      <c r="BK143" s="82"/>
      <c r="BL143" s="82"/>
      <c r="BM143" s="82"/>
      <c r="BN143" s="82"/>
      <c r="BO143" s="82"/>
      <c r="BP143" s="82"/>
      <c r="BQ143" s="82"/>
      <c r="BR143" s="82"/>
      <c r="BS143" s="82"/>
      <c r="BT143" s="82"/>
      <c r="BU143" s="82"/>
      <c r="BV143" s="82"/>
      <c r="BW143" s="82"/>
      <c r="BX143" s="82"/>
      <c r="BY143" s="82"/>
      <c r="BZ143" s="82"/>
      <c r="CA143" s="82"/>
      <c r="CB143" s="82"/>
      <c r="CC143" s="82"/>
      <c r="CD143" s="82"/>
      <c r="CE143" s="82"/>
      <c r="CF143" s="82"/>
      <c r="CG143" s="82"/>
      <c r="CH143" s="82"/>
      <c r="CI143" s="82"/>
      <c r="CJ143" s="82"/>
      <c r="CK143" s="82"/>
      <c r="CL143" s="82"/>
      <c r="CM143" s="82"/>
      <c r="CN143" s="82"/>
      <c r="CO143" s="82"/>
      <c r="CP143" s="82"/>
      <c r="CQ143" s="82"/>
      <c r="CR143" s="82"/>
      <c r="CS143" s="82"/>
      <c r="CT143" s="82"/>
      <c r="CU143" s="82"/>
      <c r="CV143" s="82"/>
      <c r="CW143" s="82"/>
      <c r="CX143" s="82"/>
      <c r="CY143" s="82"/>
      <c r="CZ143" s="82"/>
      <c r="DA143" s="82"/>
      <c r="DB143" s="82"/>
      <c r="DC143" s="82"/>
      <c r="DD143" s="82"/>
      <c r="DE143" s="82"/>
      <c r="DF143" s="82"/>
      <c r="DG143" s="82"/>
      <c r="DH143" s="82"/>
      <c r="DI143" s="82"/>
      <c r="DJ143" s="82"/>
      <c r="DK143" s="82"/>
      <c r="DL143" s="82"/>
      <c r="DM143" s="82"/>
      <c r="DN143" s="82"/>
      <c r="DO143" s="82"/>
      <c r="DP143" s="82"/>
      <c r="DQ143" s="82"/>
      <c r="DR143" s="82"/>
      <c r="DS143" s="82"/>
      <c r="DT143" s="82"/>
      <c r="DU143" s="82"/>
      <c r="DV143" s="82"/>
      <c r="DW143" s="82"/>
      <c r="DX143" s="82"/>
      <c r="DY143" s="82"/>
      <c r="DZ143" s="82"/>
      <c r="EA143" s="82"/>
      <c r="EB143" s="82"/>
      <c r="EC143" s="82"/>
      <c r="ED143" s="82"/>
      <c r="EE143" s="82"/>
      <c r="EF143" s="82"/>
      <c r="EG143" s="82"/>
      <c r="EH143" s="82"/>
      <c r="EI143" s="82"/>
      <c r="EJ143" s="82"/>
      <c r="EK143" s="82"/>
      <c r="EL143" s="82"/>
      <c r="EM143" s="82"/>
      <c r="EN143" s="82"/>
      <c r="EO143" s="82"/>
      <c r="EP143" s="82"/>
      <c r="EQ143" s="82"/>
      <c r="ER143" s="82"/>
      <c r="ES143" s="82"/>
      <c r="ET143" s="82"/>
      <c r="EU143" s="82"/>
      <c r="EV143" s="82"/>
      <c r="EW143" s="82"/>
      <c r="EX143" s="82"/>
      <c r="EY143" s="82"/>
      <c r="EZ143" s="82"/>
      <c r="FA143" s="82"/>
      <c r="FB143" s="82"/>
      <c r="FC143" s="82"/>
      <c r="FD143" s="82"/>
      <c r="FE143" s="82"/>
      <c r="FF143" s="82"/>
      <c r="FG143" s="82"/>
      <c r="FH143" s="82"/>
      <c r="FI143" s="82"/>
      <c r="FJ143" s="82"/>
      <c r="FK143" s="82"/>
      <c r="FL143" s="82"/>
      <c r="FM143" s="82"/>
      <c r="FN143" s="82"/>
      <c r="FO143" s="82"/>
      <c r="FP143" s="82"/>
      <c r="FQ143" s="82"/>
      <c r="FR143" s="82"/>
      <c r="FS143" s="82"/>
      <c r="FT143" s="82"/>
      <c r="FU143" s="82"/>
      <c r="FV143" s="82"/>
      <c r="FW143" s="82"/>
      <c r="FX143" s="82"/>
      <c r="FY143" s="82"/>
      <c r="FZ143" s="82"/>
      <c r="GA143" s="82"/>
      <c r="GB143" s="82"/>
      <c r="GC143" s="82"/>
      <c r="GD143" s="82"/>
      <c r="GE143" s="82"/>
      <c r="GF143" s="82"/>
      <c r="GG143" s="82"/>
      <c r="GH143" s="82"/>
      <c r="GI143" s="82"/>
      <c r="GJ143" s="82"/>
      <c r="GK143" s="82"/>
      <c r="GL143" s="82"/>
      <c r="GM143" s="82"/>
      <c r="GN143" s="82"/>
      <c r="GO143" s="82"/>
      <c r="GP143" s="82"/>
      <c r="GQ143" s="82"/>
      <c r="GR143" s="82"/>
      <c r="GS143" s="82"/>
      <c r="GT143" s="82"/>
      <c r="GU143" s="82"/>
      <c r="GV143" s="82"/>
      <c r="GW143" s="82"/>
      <c r="GX143" s="82"/>
      <c r="GY143" s="82"/>
      <c r="GZ143" s="82"/>
      <c r="HA143" s="82"/>
      <c r="HB143" s="82"/>
      <c r="HC143" s="82"/>
      <c r="HD143" s="82"/>
      <c r="HE143" s="82"/>
      <c r="HF143" s="82"/>
      <c r="HG143" s="82"/>
      <c r="HH143" s="82"/>
      <c r="HI143" s="82"/>
      <c r="HJ143" s="82"/>
      <c r="HK143" s="82"/>
      <c r="HL143" s="82"/>
      <c r="HM143" s="82"/>
      <c r="HN143" s="82"/>
      <c r="HO143" s="82"/>
      <c r="HP143" s="82"/>
      <c r="HQ143" s="82"/>
      <c r="HR143" s="82"/>
      <c r="HS143" s="82"/>
      <c r="HT143" s="82"/>
      <c r="HU143" s="82"/>
      <c r="HV143" s="82"/>
      <c r="HW143" s="82"/>
      <c r="HX143" s="82"/>
      <c r="HY143" s="82"/>
      <c r="HZ143" s="82"/>
      <c r="IA143" s="82"/>
      <c r="IB143" s="82"/>
      <c r="IC143" s="82"/>
      <c r="ID143" s="82"/>
      <c r="IE143" s="82"/>
    </row>
    <row r="144" spans="1:239" s="83" customFormat="1" ht="13.5" customHeight="1">
      <c r="A144" s="20"/>
      <c r="B144" s="24"/>
      <c r="C144" s="21"/>
      <c r="D144" s="26" t="s">
        <v>36</v>
      </c>
      <c r="E144" s="21"/>
      <c r="F144" s="27">
        <v>1</v>
      </c>
      <c r="G144" s="22"/>
      <c r="H144" s="22"/>
      <c r="I144" s="23"/>
      <c r="J144" s="18"/>
      <c r="K144" s="82"/>
      <c r="L144" s="82"/>
      <c r="M144" s="18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2"/>
      <c r="AV144" s="82"/>
      <c r="AW144" s="82"/>
      <c r="AX144" s="82"/>
      <c r="AY144" s="82"/>
      <c r="AZ144" s="82"/>
      <c r="BA144" s="82"/>
      <c r="BB144" s="82"/>
      <c r="BC144" s="82"/>
      <c r="BD144" s="82"/>
      <c r="BE144" s="82"/>
      <c r="BF144" s="82"/>
      <c r="BG144" s="82"/>
      <c r="BH144" s="82"/>
      <c r="BI144" s="82"/>
      <c r="BJ144" s="82"/>
      <c r="BK144" s="82"/>
      <c r="BL144" s="82"/>
      <c r="BM144" s="82"/>
      <c r="BN144" s="82"/>
      <c r="BO144" s="82"/>
      <c r="BP144" s="82"/>
      <c r="BQ144" s="82"/>
      <c r="BR144" s="82"/>
      <c r="BS144" s="82"/>
      <c r="BT144" s="82"/>
      <c r="BU144" s="82"/>
      <c r="BV144" s="82"/>
      <c r="BW144" s="82"/>
      <c r="BX144" s="82"/>
      <c r="BY144" s="82"/>
      <c r="BZ144" s="82"/>
      <c r="CA144" s="82"/>
      <c r="CB144" s="82"/>
      <c r="CC144" s="82"/>
      <c r="CD144" s="82"/>
      <c r="CE144" s="82"/>
      <c r="CF144" s="82"/>
      <c r="CG144" s="82"/>
      <c r="CH144" s="82"/>
      <c r="CI144" s="82"/>
      <c r="CJ144" s="82"/>
      <c r="CK144" s="82"/>
      <c r="CL144" s="82"/>
      <c r="CM144" s="82"/>
      <c r="CN144" s="82"/>
      <c r="CO144" s="82"/>
      <c r="CP144" s="82"/>
      <c r="CQ144" s="82"/>
      <c r="CR144" s="82"/>
      <c r="CS144" s="82"/>
      <c r="CT144" s="82"/>
      <c r="CU144" s="82"/>
      <c r="CV144" s="82"/>
      <c r="CW144" s="82"/>
      <c r="CX144" s="82"/>
      <c r="CY144" s="82"/>
      <c r="CZ144" s="82"/>
      <c r="DA144" s="82"/>
      <c r="DB144" s="82"/>
      <c r="DC144" s="82"/>
      <c r="DD144" s="82"/>
      <c r="DE144" s="82"/>
      <c r="DF144" s="82"/>
      <c r="DG144" s="82"/>
      <c r="DH144" s="82"/>
      <c r="DI144" s="82"/>
      <c r="DJ144" s="82"/>
      <c r="DK144" s="82"/>
      <c r="DL144" s="82"/>
      <c r="DM144" s="82"/>
      <c r="DN144" s="82"/>
      <c r="DO144" s="82"/>
      <c r="DP144" s="82"/>
      <c r="DQ144" s="82"/>
      <c r="DR144" s="82"/>
      <c r="DS144" s="82"/>
      <c r="DT144" s="82"/>
      <c r="DU144" s="82"/>
      <c r="DV144" s="82"/>
      <c r="DW144" s="82"/>
      <c r="DX144" s="82"/>
      <c r="DY144" s="82"/>
      <c r="DZ144" s="82"/>
      <c r="EA144" s="82"/>
      <c r="EB144" s="82"/>
      <c r="EC144" s="82"/>
      <c r="ED144" s="82"/>
      <c r="EE144" s="82"/>
      <c r="EF144" s="82"/>
      <c r="EG144" s="82"/>
      <c r="EH144" s="82"/>
      <c r="EI144" s="82"/>
      <c r="EJ144" s="82"/>
      <c r="EK144" s="82"/>
      <c r="EL144" s="82"/>
      <c r="EM144" s="82"/>
      <c r="EN144" s="82"/>
      <c r="EO144" s="82"/>
      <c r="EP144" s="82"/>
      <c r="EQ144" s="82"/>
      <c r="ER144" s="82"/>
      <c r="ES144" s="82"/>
      <c r="ET144" s="82"/>
      <c r="EU144" s="82"/>
      <c r="EV144" s="82"/>
      <c r="EW144" s="82"/>
      <c r="EX144" s="82"/>
      <c r="EY144" s="82"/>
      <c r="EZ144" s="82"/>
      <c r="FA144" s="82"/>
      <c r="FB144" s="82"/>
      <c r="FC144" s="82"/>
      <c r="FD144" s="82"/>
      <c r="FE144" s="82"/>
      <c r="FF144" s="82"/>
      <c r="FG144" s="82"/>
      <c r="FH144" s="82"/>
      <c r="FI144" s="82"/>
      <c r="FJ144" s="82"/>
      <c r="FK144" s="82"/>
      <c r="FL144" s="82"/>
      <c r="FM144" s="82"/>
      <c r="FN144" s="82"/>
      <c r="FO144" s="82"/>
      <c r="FP144" s="82"/>
      <c r="FQ144" s="82"/>
      <c r="FR144" s="82"/>
      <c r="FS144" s="82"/>
      <c r="FT144" s="82"/>
      <c r="FU144" s="82"/>
      <c r="FV144" s="82"/>
      <c r="FW144" s="82"/>
      <c r="FX144" s="82"/>
      <c r="FY144" s="82"/>
      <c r="FZ144" s="82"/>
      <c r="GA144" s="82"/>
      <c r="GB144" s="82"/>
      <c r="GC144" s="82"/>
      <c r="GD144" s="82"/>
      <c r="GE144" s="82"/>
      <c r="GF144" s="82"/>
      <c r="GG144" s="82"/>
      <c r="GH144" s="82"/>
      <c r="GI144" s="82"/>
      <c r="GJ144" s="82"/>
      <c r="GK144" s="82"/>
      <c r="GL144" s="82"/>
      <c r="GM144" s="82"/>
      <c r="GN144" s="82"/>
      <c r="GO144" s="82"/>
      <c r="GP144" s="82"/>
      <c r="GQ144" s="82"/>
      <c r="GR144" s="82"/>
      <c r="GS144" s="82"/>
      <c r="GT144" s="82"/>
      <c r="GU144" s="82"/>
      <c r="GV144" s="82"/>
      <c r="GW144" s="82"/>
      <c r="GX144" s="82"/>
      <c r="GY144" s="82"/>
      <c r="GZ144" s="82"/>
      <c r="HA144" s="82"/>
      <c r="HB144" s="82"/>
      <c r="HC144" s="82"/>
      <c r="HD144" s="82"/>
      <c r="HE144" s="82"/>
      <c r="HF144" s="82"/>
      <c r="HG144" s="82"/>
      <c r="HH144" s="82"/>
      <c r="HI144" s="82"/>
      <c r="HJ144" s="82"/>
      <c r="HK144" s="82"/>
      <c r="HL144" s="82"/>
      <c r="HM144" s="82"/>
      <c r="HN144" s="82"/>
      <c r="HO144" s="82"/>
      <c r="HP144" s="82"/>
      <c r="HQ144" s="82"/>
      <c r="HR144" s="82"/>
      <c r="HS144" s="82"/>
      <c r="HT144" s="82"/>
      <c r="HU144" s="82"/>
      <c r="HV144" s="82"/>
      <c r="HW144" s="82"/>
      <c r="HX144" s="82"/>
      <c r="HY144" s="82"/>
      <c r="HZ144" s="82"/>
      <c r="IA144" s="82"/>
      <c r="IB144" s="82"/>
      <c r="IC144" s="82"/>
      <c r="ID144" s="82"/>
      <c r="IE144" s="82"/>
    </row>
    <row r="145" spans="1:111" s="101" customFormat="1" ht="13.5" customHeight="1">
      <c r="A145" s="20">
        <v>27</v>
      </c>
      <c r="B145" s="21">
        <v>731</v>
      </c>
      <c r="C145" s="21">
        <v>998735203</v>
      </c>
      <c r="D145" s="21" t="s">
        <v>164</v>
      </c>
      <c r="E145" s="21" t="s">
        <v>21</v>
      </c>
      <c r="F145" s="30">
        <v>2.39</v>
      </c>
      <c r="G145" s="22"/>
      <c r="H145" s="22">
        <f>F145*G145</f>
        <v>0</v>
      </c>
      <c r="I145" s="23" t="s">
        <v>33</v>
      </c>
      <c r="J145" s="156"/>
      <c r="K145" s="73"/>
      <c r="L145" s="174"/>
      <c r="M145" s="6"/>
      <c r="N145" s="6"/>
      <c r="O145" s="73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</row>
    <row r="146" spans="1:111" s="118" customFormat="1" ht="13.5" customHeight="1">
      <c r="A146" s="20">
        <v>28</v>
      </c>
      <c r="B146" s="21" t="s">
        <v>22</v>
      </c>
      <c r="C146" s="21" t="s">
        <v>34</v>
      </c>
      <c r="D146" s="21" t="s">
        <v>35</v>
      </c>
      <c r="E146" s="21" t="s">
        <v>23</v>
      </c>
      <c r="F146" s="30">
        <f>F148</f>
        <v>10</v>
      </c>
      <c r="G146" s="22"/>
      <c r="H146" s="22">
        <f>F146*G146</f>
        <v>0</v>
      </c>
      <c r="I146" s="23" t="s">
        <v>33</v>
      </c>
      <c r="J146" s="175"/>
      <c r="K146" s="73"/>
      <c r="L146" s="117"/>
      <c r="M146" s="117"/>
      <c r="N146" s="117"/>
      <c r="O146" s="73"/>
      <c r="P146" s="117"/>
      <c r="Q146" s="117"/>
      <c r="R146" s="117"/>
      <c r="S146" s="117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  <c r="AF146" s="117"/>
      <c r="AG146" s="117"/>
      <c r="AH146" s="117"/>
      <c r="AI146" s="117"/>
      <c r="AJ146" s="117"/>
      <c r="AK146" s="117"/>
      <c r="AL146" s="117"/>
      <c r="AM146" s="117"/>
      <c r="AN146" s="117"/>
      <c r="AO146" s="117"/>
      <c r="AP146" s="117"/>
      <c r="AQ146" s="117"/>
      <c r="AR146" s="117"/>
      <c r="AS146" s="117"/>
      <c r="AT146" s="117"/>
      <c r="AU146" s="117"/>
      <c r="AV146" s="117"/>
      <c r="AW146" s="117"/>
      <c r="AX146" s="117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117"/>
      <c r="BQ146" s="117"/>
      <c r="BR146" s="117"/>
      <c r="BS146" s="117"/>
      <c r="BT146" s="117"/>
      <c r="BU146" s="117"/>
      <c r="BV146" s="117"/>
      <c r="BW146" s="117"/>
      <c r="BX146" s="117"/>
      <c r="BY146" s="117"/>
      <c r="BZ146" s="117"/>
      <c r="CA146" s="117"/>
      <c r="CB146" s="117"/>
      <c r="CC146" s="117"/>
      <c r="CD146" s="117"/>
      <c r="CE146" s="117"/>
      <c r="CF146" s="117"/>
      <c r="CG146" s="117"/>
      <c r="CH146" s="117"/>
      <c r="CI146" s="117"/>
      <c r="CJ146" s="117"/>
      <c r="CK146" s="117"/>
      <c r="CL146" s="117"/>
      <c r="CM146" s="117"/>
      <c r="CN146" s="117"/>
      <c r="CO146" s="117"/>
      <c r="CP146" s="117"/>
      <c r="CQ146" s="117"/>
      <c r="CR146" s="117"/>
      <c r="CS146" s="117"/>
      <c r="CT146" s="117"/>
      <c r="CU146" s="117"/>
      <c r="CV146" s="117"/>
      <c r="CW146" s="117"/>
      <c r="CX146" s="117"/>
      <c r="CY146" s="117"/>
      <c r="CZ146" s="117"/>
      <c r="DA146" s="117"/>
      <c r="DB146" s="117"/>
      <c r="DC146" s="117"/>
      <c r="DD146" s="117"/>
      <c r="DE146" s="117"/>
      <c r="DF146" s="117"/>
      <c r="DG146" s="117"/>
    </row>
    <row r="147" spans="1:111" s="121" customFormat="1" ht="13.5" customHeight="1">
      <c r="A147" s="20"/>
      <c r="B147" s="21"/>
      <c r="C147" s="21"/>
      <c r="D147" s="119" t="s">
        <v>99</v>
      </c>
      <c r="E147" s="21"/>
      <c r="F147" s="30"/>
      <c r="G147" s="22"/>
      <c r="H147" s="22"/>
      <c r="I147" s="23"/>
      <c r="J147" s="3"/>
      <c r="K147" s="73"/>
      <c r="L147" s="120"/>
      <c r="M147" s="120"/>
      <c r="N147" s="120"/>
      <c r="O147" s="120"/>
      <c r="P147" s="120"/>
      <c r="Q147" s="120"/>
      <c r="R147" s="120"/>
      <c r="S147" s="120"/>
      <c r="T147" s="120"/>
      <c r="U147" s="120"/>
      <c r="V147" s="120"/>
      <c r="W147" s="120"/>
      <c r="X147" s="120"/>
      <c r="Y147" s="120"/>
      <c r="Z147" s="120"/>
      <c r="AA147" s="120"/>
      <c r="AB147" s="120"/>
      <c r="AC147" s="120"/>
      <c r="AD147" s="120"/>
      <c r="AE147" s="120"/>
      <c r="AF147" s="120"/>
      <c r="AG147" s="120"/>
      <c r="AH147" s="120"/>
      <c r="AI147" s="120"/>
      <c r="AJ147" s="120"/>
      <c r="AK147" s="120"/>
      <c r="AL147" s="120"/>
      <c r="AM147" s="120"/>
      <c r="AN147" s="120"/>
      <c r="AO147" s="120"/>
      <c r="AP147" s="120"/>
      <c r="AQ147" s="120"/>
      <c r="AR147" s="120"/>
      <c r="AS147" s="120"/>
      <c r="AT147" s="120"/>
      <c r="AU147" s="120"/>
      <c r="AV147" s="120"/>
      <c r="AW147" s="120"/>
      <c r="AX147" s="120"/>
      <c r="AY147" s="120"/>
      <c r="AZ147" s="120"/>
      <c r="BA147" s="120"/>
      <c r="BB147" s="120"/>
      <c r="BC147" s="120"/>
      <c r="BD147" s="120"/>
      <c r="BE147" s="120"/>
      <c r="BF147" s="120"/>
      <c r="BG147" s="120"/>
      <c r="BH147" s="120"/>
      <c r="BI147" s="120"/>
      <c r="BJ147" s="120"/>
      <c r="BK147" s="120"/>
      <c r="BL147" s="120"/>
      <c r="BM147" s="120"/>
      <c r="BN147" s="120"/>
      <c r="BO147" s="120"/>
      <c r="BP147" s="120"/>
      <c r="BQ147" s="120"/>
      <c r="BR147" s="120"/>
      <c r="BS147" s="120"/>
      <c r="BT147" s="120"/>
      <c r="BU147" s="120"/>
      <c r="BV147" s="120"/>
      <c r="BW147" s="120"/>
      <c r="BX147" s="120"/>
      <c r="BY147" s="120"/>
      <c r="BZ147" s="120"/>
      <c r="CA147" s="120"/>
      <c r="CB147" s="120"/>
      <c r="CC147" s="120"/>
      <c r="CD147" s="120"/>
      <c r="CE147" s="120"/>
      <c r="CF147" s="120"/>
      <c r="CG147" s="120"/>
      <c r="CH147" s="120"/>
      <c r="CI147" s="120"/>
      <c r="CJ147" s="120"/>
      <c r="CK147" s="120"/>
      <c r="CL147" s="120"/>
      <c r="CM147" s="120"/>
      <c r="CN147" s="120"/>
      <c r="CO147" s="120"/>
      <c r="CP147" s="120"/>
      <c r="CQ147" s="120"/>
      <c r="CR147" s="120"/>
      <c r="CS147" s="120"/>
      <c r="CT147" s="120"/>
      <c r="CU147" s="120"/>
      <c r="CV147" s="120"/>
      <c r="CW147" s="120"/>
      <c r="CX147" s="120"/>
      <c r="CY147" s="120"/>
      <c r="CZ147" s="120"/>
      <c r="DA147" s="120"/>
      <c r="DB147" s="120"/>
      <c r="DC147" s="120"/>
      <c r="DD147" s="120"/>
      <c r="DE147" s="120"/>
      <c r="DF147" s="120"/>
      <c r="DG147" s="120"/>
    </row>
    <row r="148" spans="1:111" s="121" customFormat="1" ht="13.5" customHeight="1">
      <c r="A148" s="31"/>
      <c r="B148" s="33"/>
      <c r="C148" s="33"/>
      <c r="D148" s="119" t="s">
        <v>100</v>
      </c>
      <c r="E148" s="33"/>
      <c r="F148" s="78">
        <v>10</v>
      </c>
      <c r="G148" s="70"/>
      <c r="H148" s="22"/>
      <c r="I148" s="29"/>
      <c r="J148" s="3"/>
      <c r="K148" s="73"/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  <c r="V148" s="120"/>
      <c r="W148" s="120"/>
      <c r="X148" s="120"/>
      <c r="Y148" s="120"/>
      <c r="Z148" s="120"/>
      <c r="AA148" s="120"/>
      <c r="AB148" s="120"/>
      <c r="AC148" s="120"/>
      <c r="AD148" s="120"/>
      <c r="AE148" s="120"/>
      <c r="AF148" s="120"/>
      <c r="AG148" s="120"/>
      <c r="AH148" s="120"/>
      <c r="AI148" s="120"/>
      <c r="AJ148" s="120"/>
      <c r="AK148" s="120"/>
      <c r="AL148" s="120"/>
      <c r="AM148" s="120"/>
      <c r="AN148" s="120"/>
      <c r="AO148" s="120"/>
      <c r="AP148" s="120"/>
      <c r="AQ148" s="120"/>
      <c r="AR148" s="120"/>
      <c r="AS148" s="120"/>
      <c r="AT148" s="120"/>
      <c r="AU148" s="120"/>
      <c r="AV148" s="120"/>
      <c r="AW148" s="120"/>
      <c r="AX148" s="120"/>
      <c r="AY148" s="120"/>
      <c r="AZ148" s="120"/>
      <c r="BA148" s="120"/>
      <c r="BB148" s="120"/>
      <c r="BC148" s="120"/>
      <c r="BD148" s="120"/>
      <c r="BE148" s="120"/>
      <c r="BF148" s="120"/>
      <c r="BG148" s="120"/>
      <c r="BH148" s="120"/>
      <c r="BI148" s="120"/>
      <c r="BJ148" s="120"/>
      <c r="BK148" s="120"/>
      <c r="BL148" s="120"/>
      <c r="BM148" s="120"/>
      <c r="BN148" s="120"/>
      <c r="BO148" s="120"/>
      <c r="BP148" s="120"/>
      <c r="BQ148" s="120"/>
      <c r="BR148" s="120"/>
      <c r="BS148" s="120"/>
      <c r="BT148" s="120"/>
      <c r="BU148" s="120"/>
      <c r="BV148" s="120"/>
      <c r="BW148" s="120"/>
      <c r="BX148" s="120"/>
      <c r="BY148" s="120"/>
      <c r="BZ148" s="120"/>
      <c r="CA148" s="120"/>
      <c r="CB148" s="120"/>
      <c r="CC148" s="120"/>
      <c r="CD148" s="120"/>
      <c r="CE148" s="120"/>
      <c r="CF148" s="120"/>
      <c r="CG148" s="120"/>
      <c r="CH148" s="120"/>
      <c r="CI148" s="120"/>
      <c r="CJ148" s="120"/>
      <c r="CK148" s="120"/>
      <c r="CL148" s="120"/>
      <c r="CM148" s="120"/>
      <c r="CN148" s="120"/>
      <c r="CO148" s="120"/>
      <c r="CP148" s="120"/>
      <c r="CQ148" s="120"/>
      <c r="CR148" s="120"/>
      <c r="CS148" s="120"/>
      <c r="CT148" s="120"/>
      <c r="CU148" s="120"/>
      <c r="CV148" s="120"/>
      <c r="CW148" s="120"/>
      <c r="CX148" s="120"/>
      <c r="CY148" s="120"/>
      <c r="CZ148" s="120"/>
      <c r="DA148" s="120"/>
      <c r="DB148" s="120"/>
      <c r="DC148" s="120"/>
      <c r="DD148" s="120"/>
      <c r="DE148" s="120"/>
      <c r="DF148" s="120"/>
      <c r="DG148" s="120"/>
    </row>
    <row r="149" spans="1:111" s="14" customFormat="1" ht="13.5" customHeight="1">
      <c r="A149" s="132"/>
      <c r="B149" s="74"/>
      <c r="C149" s="74">
        <v>783</v>
      </c>
      <c r="D149" s="74" t="s">
        <v>101</v>
      </c>
      <c r="E149" s="74"/>
      <c r="F149" s="124"/>
      <c r="G149" s="79"/>
      <c r="H149" s="79">
        <f>SUM(H150:H246)</f>
        <v>0</v>
      </c>
      <c r="I149" s="23"/>
      <c r="J149" s="17"/>
      <c r="K149" s="176"/>
    </row>
    <row r="150" spans="1:111" s="137" customFormat="1" ht="13.5" customHeight="1">
      <c r="A150" s="20">
        <v>29</v>
      </c>
      <c r="B150" s="24" t="s">
        <v>102</v>
      </c>
      <c r="C150" s="21">
        <v>783601321</v>
      </c>
      <c r="D150" s="21" t="s">
        <v>103</v>
      </c>
      <c r="E150" s="21" t="s">
        <v>70</v>
      </c>
      <c r="F150" s="30">
        <f>SUM(F153:F158)</f>
        <v>40.29</v>
      </c>
      <c r="G150" s="22"/>
      <c r="H150" s="22">
        <f>F150*G150</f>
        <v>0</v>
      </c>
      <c r="I150" s="127" t="s">
        <v>71</v>
      </c>
      <c r="J150" s="157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6"/>
      <c r="V150" s="136"/>
      <c r="W150" s="136"/>
      <c r="X150" s="136"/>
      <c r="Y150" s="136"/>
      <c r="Z150" s="136"/>
      <c r="AA150" s="136"/>
      <c r="AB150" s="136"/>
      <c r="AC150" s="136"/>
      <c r="AD150" s="136"/>
      <c r="AE150" s="136"/>
      <c r="AF150" s="136"/>
      <c r="AG150" s="136"/>
      <c r="AH150" s="136"/>
      <c r="AI150" s="136"/>
      <c r="AJ150" s="136"/>
      <c r="AK150" s="136"/>
      <c r="AL150" s="136"/>
      <c r="AM150" s="136"/>
      <c r="AN150" s="136"/>
      <c r="AO150" s="136"/>
      <c r="AP150" s="136"/>
      <c r="AQ150" s="136"/>
      <c r="AR150" s="136"/>
      <c r="AS150" s="136"/>
      <c r="AT150" s="136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136"/>
      <c r="BF150" s="136"/>
      <c r="BG150" s="136"/>
      <c r="BH150" s="136"/>
      <c r="BI150" s="136"/>
      <c r="BJ150" s="136"/>
      <c r="BK150" s="136"/>
      <c r="BL150" s="136"/>
      <c r="BM150" s="136"/>
      <c r="BN150" s="136"/>
      <c r="BO150" s="136"/>
      <c r="BP150" s="136"/>
      <c r="BQ150" s="136"/>
      <c r="BR150" s="136"/>
      <c r="BS150" s="136"/>
      <c r="BT150" s="136"/>
      <c r="BU150" s="136"/>
      <c r="BV150" s="136"/>
      <c r="BW150" s="136"/>
      <c r="BX150" s="136"/>
      <c r="BY150" s="136"/>
      <c r="BZ150" s="136"/>
      <c r="CA150" s="136"/>
      <c r="CB150" s="136"/>
      <c r="CC150" s="136"/>
      <c r="CD150" s="136"/>
      <c r="CE150" s="136"/>
      <c r="CF150" s="136"/>
      <c r="CG150" s="136"/>
      <c r="CH150" s="136"/>
      <c r="CI150" s="136"/>
      <c r="CJ150" s="136"/>
      <c r="CK150" s="136"/>
      <c r="CL150" s="136"/>
      <c r="CM150" s="136"/>
      <c r="CN150" s="136"/>
      <c r="CO150" s="136"/>
      <c r="CP150" s="136"/>
      <c r="CQ150" s="136"/>
      <c r="CR150" s="136"/>
      <c r="CS150" s="136"/>
      <c r="CT150" s="136"/>
      <c r="CU150" s="136"/>
      <c r="CV150" s="136"/>
      <c r="CW150" s="136"/>
      <c r="CX150" s="136"/>
      <c r="CY150" s="136"/>
      <c r="CZ150" s="136"/>
      <c r="DA150" s="136"/>
      <c r="DB150" s="136"/>
      <c r="DC150" s="136"/>
      <c r="DD150" s="136"/>
      <c r="DE150" s="136"/>
      <c r="DF150" s="136"/>
      <c r="DG150" s="136"/>
    </row>
    <row r="151" spans="1:111" s="137" customFormat="1" ht="13.5" customHeight="1">
      <c r="A151" s="132"/>
      <c r="B151" s="133"/>
      <c r="C151" s="74"/>
      <c r="D151" s="134" t="s">
        <v>104</v>
      </c>
      <c r="E151" s="74"/>
      <c r="F151" s="74"/>
      <c r="G151" s="79"/>
      <c r="H151" s="79"/>
      <c r="I151" s="29"/>
      <c r="J151" s="158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6"/>
      <c r="V151" s="136"/>
      <c r="W151" s="136"/>
      <c r="X151" s="136"/>
      <c r="Y151" s="136"/>
      <c r="Z151" s="136"/>
      <c r="AA151" s="136"/>
      <c r="AB151" s="136"/>
      <c r="AC151" s="136"/>
      <c r="AD151" s="136"/>
      <c r="AE151" s="136"/>
      <c r="AF151" s="136"/>
      <c r="AG151" s="136"/>
      <c r="AH151" s="136"/>
      <c r="AI151" s="136"/>
      <c r="AJ151" s="136"/>
      <c r="AK151" s="136"/>
      <c r="AL151" s="136"/>
      <c r="AM151" s="136"/>
      <c r="AN151" s="136"/>
      <c r="AO151" s="136"/>
      <c r="AP151" s="136"/>
      <c r="AQ151" s="136"/>
      <c r="AR151" s="136"/>
      <c r="AS151" s="136"/>
      <c r="AT151" s="136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136"/>
      <c r="BF151" s="136"/>
      <c r="BG151" s="136"/>
      <c r="BH151" s="136"/>
      <c r="BI151" s="136"/>
      <c r="BJ151" s="136"/>
      <c r="BK151" s="136"/>
      <c r="BL151" s="136"/>
      <c r="BM151" s="136"/>
      <c r="BN151" s="136"/>
      <c r="BO151" s="136"/>
      <c r="BP151" s="136"/>
      <c r="BQ151" s="136"/>
      <c r="BR151" s="136"/>
      <c r="BS151" s="136"/>
      <c r="BT151" s="136"/>
      <c r="BU151" s="136"/>
      <c r="BV151" s="136"/>
      <c r="BW151" s="136"/>
      <c r="BX151" s="136"/>
      <c r="BY151" s="136"/>
      <c r="BZ151" s="136"/>
      <c r="CA151" s="136"/>
      <c r="CB151" s="136"/>
      <c r="CC151" s="136"/>
      <c r="CD151" s="136"/>
      <c r="CE151" s="136"/>
      <c r="CF151" s="136"/>
      <c r="CG151" s="136"/>
      <c r="CH151" s="136"/>
      <c r="CI151" s="136"/>
      <c r="CJ151" s="136"/>
      <c r="CK151" s="136"/>
      <c r="CL151" s="136"/>
      <c r="CM151" s="136"/>
      <c r="CN151" s="136"/>
      <c r="CO151" s="136"/>
      <c r="CP151" s="136"/>
      <c r="CQ151" s="136"/>
      <c r="CR151" s="136"/>
      <c r="CS151" s="136"/>
      <c r="CT151" s="136"/>
      <c r="CU151" s="136"/>
      <c r="CV151" s="136"/>
      <c r="CW151" s="136"/>
      <c r="CX151" s="136"/>
      <c r="CY151" s="136"/>
      <c r="CZ151" s="136"/>
      <c r="DA151" s="136"/>
      <c r="DB151" s="136"/>
      <c r="DC151" s="136"/>
      <c r="DD151" s="136"/>
      <c r="DE151" s="136"/>
      <c r="DF151" s="136"/>
      <c r="DG151" s="136"/>
    </row>
    <row r="152" spans="1:111" s="137" customFormat="1" ht="13.5" customHeight="1">
      <c r="A152" s="132"/>
      <c r="B152" s="133"/>
      <c r="C152" s="74"/>
      <c r="D152" s="134" t="s">
        <v>151</v>
      </c>
      <c r="E152" s="74"/>
      <c r="F152" s="74"/>
      <c r="G152" s="79"/>
      <c r="H152" s="79"/>
      <c r="I152" s="29"/>
      <c r="J152" s="135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6"/>
      <c r="V152" s="136"/>
      <c r="W152" s="136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/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  <c r="BI152" s="136"/>
      <c r="BJ152" s="136"/>
      <c r="BK152" s="136"/>
      <c r="BL152" s="136"/>
      <c r="BM152" s="136"/>
      <c r="BN152" s="136"/>
      <c r="BO152" s="136"/>
      <c r="BP152" s="136"/>
      <c r="BQ152" s="136"/>
      <c r="BR152" s="136"/>
      <c r="BS152" s="136"/>
      <c r="BT152" s="136"/>
      <c r="BU152" s="136"/>
      <c r="BV152" s="136"/>
      <c r="BW152" s="136"/>
      <c r="BX152" s="136"/>
      <c r="BY152" s="136"/>
      <c r="BZ152" s="136"/>
      <c r="CA152" s="136"/>
      <c r="CB152" s="136"/>
      <c r="CC152" s="136"/>
      <c r="CD152" s="136"/>
      <c r="CE152" s="136"/>
      <c r="CF152" s="136"/>
      <c r="CG152" s="136"/>
      <c r="CH152" s="136"/>
      <c r="CI152" s="136"/>
      <c r="CJ152" s="136"/>
      <c r="CK152" s="136"/>
      <c r="CL152" s="136"/>
      <c r="CM152" s="136"/>
      <c r="CN152" s="136"/>
      <c r="CO152" s="136"/>
      <c r="CP152" s="136"/>
      <c r="CQ152" s="136"/>
      <c r="CR152" s="136"/>
      <c r="CS152" s="136"/>
      <c r="CT152" s="136"/>
      <c r="CU152" s="136"/>
      <c r="CV152" s="136"/>
      <c r="CW152" s="136"/>
      <c r="CX152" s="136"/>
      <c r="CY152" s="136"/>
      <c r="CZ152" s="136"/>
      <c r="DA152" s="136"/>
      <c r="DB152" s="136"/>
      <c r="DC152" s="136"/>
      <c r="DD152" s="136"/>
      <c r="DE152" s="136"/>
      <c r="DF152" s="136"/>
      <c r="DG152" s="136"/>
    </row>
    <row r="153" spans="1:111" s="137" customFormat="1" ht="13.5" customHeight="1">
      <c r="A153" s="132"/>
      <c r="B153" s="133"/>
      <c r="C153" s="74"/>
      <c r="D153" s="134" t="s">
        <v>152</v>
      </c>
      <c r="E153" s="74"/>
      <c r="F153" s="27">
        <f>0.255*(5+6)</f>
        <v>2.8050000000000002</v>
      </c>
      <c r="G153" s="79"/>
      <c r="H153" s="79"/>
      <c r="I153" s="29"/>
      <c r="J153" s="135"/>
      <c r="K153" s="136"/>
      <c r="L153" s="136"/>
      <c r="M153" s="136"/>
      <c r="N153" s="136"/>
      <c r="O153" s="136"/>
      <c r="P153" s="136"/>
      <c r="Q153" s="136"/>
      <c r="R153" s="136"/>
      <c r="S153" s="136"/>
      <c r="T153" s="136"/>
      <c r="U153" s="136"/>
      <c r="V153" s="136"/>
      <c r="W153" s="136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/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  <c r="BI153" s="136"/>
      <c r="BJ153" s="136"/>
      <c r="BK153" s="136"/>
      <c r="BL153" s="136"/>
      <c r="BM153" s="136"/>
      <c r="BN153" s="136"/>
      <c r="BO153" s="136"/>
      <c r="BP153" s="136"/>
      <c r="BQ153" s="136"/>
      <c r="BR153" s="136"/>
      <c r="BS153" s="136"/>
      <c r="BT153" s="136"/>
      <c r="BU153" s="136"/>
      <c r="BV153" s="136"/>
      <c r="BW153" s="136"/>
      <c r="BX153" s="136"/>
      <c r="BY153" s="136"/>
      <c r="BZ153" s="136"/>
      <c r="CA153" s="136"/>
      <c r="CB153" s="136"/>
      <c r="CC153" s="136"/>
      <c r="CD153" s="136"/>
      <c r="CE153" s="136"/>
      <c r="CF153" s="136"/>
      <c r="CG153" s="136"/>
      <c r="CH153" s="136"/>
      <c r="CI153" s="136"/>
      <c r="CJ153" s="136"/>
      <c r="CK153" s="136"/>
      <c r="CL153" s="136"/>
      <c r="CM153" s="136"/>
      <c r="CN153" s="136"/>
      <c r="CO153" s="136"/>
      <c r="CP153" s="136"/>
      <c r="CQ153" s="136"/>
      <c r="CR153" s="136"/>
      <c r="CS153" s="136"/>
      <c r="CT153" s="136"/>
      <c r="CU153" s="136"/>
      <c r="CV153" s="136"/>
      <c r="CW153" s="136"/>
      <c r="CX153" s="136"/>
      <c r="CY153" s="136"/>
      <c r="CZ153" s="136"/>
      <c r="DA153" s="136"/>
      <c r="DB153" s="136"/>
      <c r="DC153" s="136"/>
      <c r="DD153" s="136"/>
      <c r="DE153" s="136"/>
      <c r="DF153" s="136"/>
      <c r="DG153" s="136"/>
    </row>
    <row r="154" spans="1:111" s="136" customFormat="1" ht="13.5" customHeight="1">
      <c r="A154" s="132"/>
      <c r="B154" s="133"/>
      <c r="C154" s="74"/>
      <c r="D154" s="134" t="s">
        <v>153</v>
      </c>
      <c r="E154" s="74"/>
      <c r="F154" s="27">
        <f>0.255*(6+7+9+20)</f>
        <v>10.71</v>
      </c>
      <c r="G154" s="79"/>
      <c r="H154" s="79"/>
      <c r="I154" s="29"/>
      <c r="J154" s="135"/>
    </row>
    <row r="155" spans="1:111" s="137" customFormat="1" ht="13.5" customHeight="1">
      <c r="A155" s="132"/>
      <c r="B155" s="133"/>
      <c r="C155" s="74"/>
      <c r="D155" s="134" t="s">
        <v>154</v>
      </c>
      <c r="E155" s="74"/>
      <c r="F155" s="27">
        <f>0.255*(6+5+9+20)</f>
        <v>10.199999999999999</v>
      </c>
      <c r="G155" s="79"/>
      <c r="H155" s="79"/>
      <c r="I155" s="29"/>
      <c r="J155" s="135"/>
      <c r="K155" s="136"/>
      <c r="L155" s="136"/>
      <c r="M155" s="136"/>
      <c r="N155" s="136"/>
      <c r="O155" s="136"/>
      <c r="P155" s="136"/>
      <c r="Q155" s="136"/>
      <c r="R155" s="136"/>
      <c r="S155" s="136"/>
      <c r="T155" s="136"/>
      <c r="U155" s="136"/>
      <c r="V155" s="136"/>
      <c r="W155" s="136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/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  <c r="BI155" s="136"/>
      <c r="BJ155" s="136"/>
      <c r="BK155" s="136"/>
      <c r="BL155" s="136"/>
      <c r="BM155" s="136"/>
      <c r="BN155" s="136"/>
      <c r="BO155" s="136"/>
      <c r="BP155" s="136"/>
      <c r="BQ155" s="136"/>
      <c r="BR155" s="136"/>
      <c r="BS155" s="136"/>
      <c r="BT155" s="136"/>
      <c r="BU155" s="136"/>
      <c r="BV155" s="136"/>
      <c r="BW155" s="136"/>
      <c r="BX155" s="136"/>
      <c r="BY155" s="136"/>
      <c r="BZ155" s="136"/>
      <c r="CA155" s="136"/>
      <c r="CB155" s="136"/>
      <c r="CC155" s="136"/>
      <c r="CD155" s="136"/>
      <c r="CE155" s="136"/>
      <c r="CF155" s="136"/>
      <c r="CG155" s="136"/>
      <c r="CH155" s="136"/>
      <c r="CI155" s="136"/>
      <c r="CJ155" s="136"/>
      <c r="CK155" s="136"/>
      <c r="CL155" s="136"/>
      <c r="CM155" s="136"/>
      <c r="CN155" s="136"/>
      <c r="CO155" s="136"/>
      <c r="CP155" s="136"/>
      <c r="CQ155" s="136"/>
      <c r="CR155" s="136"/>
      <c r="CS155" s="136"/>
      <c r="CT155" s="136"/>
      <c r="CU155" s="136"/>
      <c r="CV155" s="136"/>
      <c r="CW155" s="136"/>
      <c r="CX155" s="136"/>
      <c r="CY155" s="136"/>
      <c r="CZ155" s="136"/>
      <c r="DA155" s="136"/>
      <c r="DB155" s="136"/>
      <c r="DC155" s="136"/>
      <c r="DD155" s="136"/>
      <c r="DE155" s="136"/>
      <c r="DF155" s="136"/>
      <c r="DG155" s="136"/>
    </row>
    <row r="156" spans="1:111" s="137" customFormat="1" ht="13.5" customHeight="1">
      <c r="A156" s="132"/>
      <c r="B156" s="133"/>
      <c r="C156" s="74"/>
      <c r="D156" s="134" t="s">
        <v>155</v>
      </c>
      <c r="E156" s="74"/>
      <c r="F156" s="27">
        <f>0.255*(6+5+9+20)</f>
        <v>10.199999999999999</v>
      </c>
      <c r="G156" s="79"/>
      <c r="H156" s="79"/>
      <c r="I156" s="29"/>
      <c r="J156" s="135"/>
      <c r="K156" s="136"/>
      <c r="L156" s="136"/>
      <c r="M156" s="136"/>
      <c r="N156" s="136"/>
      <c r="O156" s="136"/>
      <c r="P156" s="136"/>
      <c r="Q156" s="136"/>
      <c r="R156" s="136"/>
      <c r="S156" s="136"/>
      <c r="T156" s="136"/>
      <c r="U156" s="136"/>
      <c r="V156" s="136"/>
      <c r="W156" s="136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  <c r="BI156" s="136"/>
      <c r="BJ156" s="136"/>
      <c r="BK156" s="136"/>
      <c r="BL156" s="136"/>
      <c r="BM156" s="136"/>
      <c r="BN156" s="136"/>
      <c r="BO156" s="136"/>
      <c r="BP156" s="136"/>
      <c r="BQ156" s="136"/>
      <c r="BR156" s="136"/>
      <c r="BS156" s="136"/>
      <c r="BT156" s="136"/>
      <c r="BU156" s="136"/>
      <c r="BV156" s="136"/>
      <c r="BW156" s="136"/>
      <c r="BX156" s="136"/>
      <c r="BY156" s="136"/>
      <c r="BZ156" s="136"/>
      <c r="CA156" s="136"/>
      <c r="CB156" s="136"/>
      <c r="CC156" s="136"/>
      <c r="CD156" s="136"/>
      <c r="CE156" s="136"/>
      <c r="CF156" s="136"/>
      <c r="CG156" s="136"/>
      <c r="CH156" s="136"/>
      <c r="CI156" s="136"/>
      <c r="CJ156" s="136"/>
      <c r="CK156" s="136"/>
      <c r="CL156" s="136"/>
      <c r="CM156" s="136"/>
      <c r="CN156" s="136"/>
      <c r="CO156" s="136"/>
      <c r="CP156" s="136"/>
      <c r="CQ156" s="136"/>
      <c r="CR156" s="136"/>
      <c r="CS156" s="136"/>
      <c r="CT156" s="136"/>
      <c r="CU156" s="136"/>
      <c r="CV156" s="136"/>
      <c r="CW156" s="136"/>
      <c r="CX156" s="136"/>
      <c r="CY156" s="136"/>
      <c r="CZ156" s="136"/>
      <c r="DA156" s="136"/>
      <c r="DB156" s="136"/>
      <c r="DC156" s="136"/>
      <c r="DD156" s="136"/>
      <c r="DE156" s="136"/>
      <c r="DF156" s="136"/>
      <c r="DG156" s="136"/>
    </row>
    <row r="157" spans="1:111" s="137" customFormat="1" ht="13.5" customHeight="1">
      <c r="A157" s="132"/>
      <c r="B157" s="133"/>
      <c r="C157" s="74"/>
      <c r="D157" s="134" t="s">
        <v>156</v>
      </c>
      <c r="E157" s="74"/>
      <c r="F157" s="27">
        <f>0.255*(6+9)</f>
        <v>3.8250000000000002</v>
      </c>
      <c r="G157" s="79"/>
      <c r="H157" s="79"/>
      <c r="I157" s="29"/>
      <c r="J157" s="135"/>
      <c r="K157" s="136"/>
      <c r="L157" s="136"/>
      <c r="M157" s="136"/>
      <c r="N157" s="136"/>
      <c r="O157" s="136"/>
      <c r="P157" s="136"/>
      <c r="Q157" s="136"/>
      <c r="R157" s="136"/>
      <c r="S157" s="136"/>
      <c r="T157" s="136"/>
      <c r="U157" s="136"/>
      <c r="V157" s="136"/>
      <c r="W157" s="136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  <c r="BI157" s="136"/>
      <c r="BJ157" s="136"/>
      <c r="BK157" s="136"/>
      <c r="BL157" s="136"/>
      <c r="BM157" s="136"/>
      <c r="BN157" s="136"/>
      <c r="BO157" s="136"/>
      <c r="BP157" s="136"/>
      <c r="BQ157" s="136"/>
      <c r="BR157" s="136"/>
      <c r="BS157" s="136"/>
      <c r="BT157" s="136"/>
      <c r="BU157" s="136"/>
      <c r="BV157" s="136"/>
      <c r="BW157" s="136"/>
      <c r="BX157" s="136"/>
      <c r="BY157" s="136"/>
      <c r="BZ157" s="136"/>
      <c r="CA157" s="136"/>
      <c r="CB157" s="136"/>
      <c r="CC157" s="136"/>
      <c r="CD157" s="136"/>
      <c r="CE157" s="136"/>
      <c r="CF157" s="136"/>
      <c r="CG157" s="136"/>
      <c r="CH157" s="136"/>
      <c r="CI157" s="136"/>
      <c r="CJ157" s="136"/>
      <c r="CK157" s="136"/>
      <c r="CL157" s="136"/>
      <c r="CM157" s="136"/>
      <c r="CN157" s="136"/>
      <c r="CO157" s="136"/>
      <c r="CP157" s="136"/>
      <c r="CQ157" s="136"/>
      <c r="CR157" s="136"/>
      <c r="CS157" s="136"/>
      <c r="CT157" s="136"/>
      <c r="CU157" s="136"/>
      <c r="CV157" s="136"/>
      <c r="CW157" s="136"/>
      <c r="CX157" s="136"/>
      <c r="CY157" s="136"/>
      <c r="CZ157" s="136"/>
      <c r="DA157" s="136"/>
      <c r="DB157" s="136"/>
      <c r="DC157" s="136"/>
      <c r="DD157" s="136"/>
      <c r="DE157" s="136"/>
      <c r="DF157" s="136"/>
      <c r="DG157" s="136"/>
    </row>
    <row r="158" spans="1:111" s="137" customFormat="1" ht="13.5" customHeight="1">
      <c r="A158" s="132"/>
      <c r="B158" s="133"/>
      <c r="C158" s="74"/>
      <c r="D158" s="134" t="s">
        <v>157</v>
      </c>
      <c r="E158" s="74"/>
      <c r="F158" s="27">
        <f>0.255*(10)</f>
        <v>2.5499999999999998</v>
      </c>
      <c r="G158" s="79"/>
      <c r="H158" s="79"/>
      <c r="I158" s="29"/>
      <c r="J158" s="135"/>
      <c r="K158" s="136"/>
      <c r="L158" s="136"/>
      <c r="M158" s="136"/>
      <c r="N158" s="136"/>
      <c r="O158" s="136"/>
      <c r="P158" s="136"/>
      <c r="Q158" s="136"/>
      <c r="R158" s="136"/>
      <c r="S158" s="136"/>
      <c r="T158" s="136"/>
      <c r="U158" s="136"/>
      <c r="V158" s="136"/>
      <c r="W158" s="136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  <c r="BI158" s="136"/>
      <c r="BJ158" s="136"/>
      <c r="BK158" s="136"/>
      <c r="BL158" s="136"/>
      <c r="BM158" s="136"/>
      <c r="BN158" s="136"/>
      <c r="BO158" s="136"/>
      <c r="BP158" s="136"/>
      <c r="BQ158" s="136"/>
      <c r="BR158" s="136"/>
      <c r="BS158" s="136"/>
      <c r="BT158" s="136"/>
      <c r="BU158" s="136"/>
      <c r="BV158" s="136"/>
      <c r="BW158" s="136"/>
      <c r="BX158" s="136"/>
      <c r="BY158" s="136"/>
      <c r="BZ158" s="136"/>
      <c r="CA158" s="136"/>
      <c r="CB158" s="136"/>
      <c r="CC158" s="136"/>
      <c r="CD158" s="136"/>
      <c r="CE158" s="136"/>
      <c r="CF158" s="136"/>
      <c r="CG158" s="136"/>
      <c r="CH158" s="136"/>
      <c r="CI158" s="136"/>
      <c r="CJ158" s="136"/>
      <c r="CK158" s="136"/>
      <c r="CL158" s="136"/>
      <c r="CM158" s="136"/>
      <c r="CN158" s="136"/>
      <c r="CO158" s="136"/>
      <c r="CP158" s="136"/>
      <c r="CQ158" s="136"/>
      <c r="CR158" s="136"/>
      <c r="CS158" s="136"/>
      <c r="CT158" s="136"/>
      <c r="CU158" s="136"/>
      <c r="CV158" s="136"/>
      <c r="CW158" s="136"/>
      <c r="CX158" s="136"/>
      <c r="CY158" s="136"/>
      <c r="CZ158" s="136"/>
      <c r="DA158" s="136"/>
      <c r="DB158" s="136"/>
      <c r="DC158" s="136"/>
      <c r="DD158" s="136"/>
      <c r="DE158" s="136"/>
      <c r="DF158" s="136"/>
      <c r="DG158" s="136"/>
    </row>
    <row r="159" spans="1:111" s="137" customFormat="1" ht="13.5" customHeight="1">
      <c r="A159" s="20">
        <v>30</v>
      </c>
      <c r="B159" s="24" t="s">
        <v>102</v>
      </c>
      <c r="C159" s="21">
        <v>783601327</v>
      </c>
      <c r="D159" s="21" t="s">
        <v>105</v>
      </c>
      <c r="E159" s="21" t="s">
        <v>70</v>
      </c>
      <c r="F159" s="30">
        <f>SUM(F162:F167)</f>
        <v>40.29</v>
      </c>
      <c r="G159" s="22"/>
      <c r="H159" s="22">
        <f>F159*G159</f>
        <v>0</v>
      </c>
      <c r="I159" s="127" t="s">
        <v>71</v>
      </c>
      <c r="J159" s="135"/>
      <c r="K159" s="136"/>
      <c r="L159" s="136"/>
      <c r="M159" s="136"/>
      <c r="N159" s="136"/>
      <c r="O159" s="136"/>
      <c r="P159" s="136"/>
      <c r="Q159" s="136"/>
      <c r="R159" s="136"/>
      <c r="S159" s="136"/>
      <c r="T159" s="136"/>
      <c r="U159" s="136"/>
      <c r="V159" s="136"/>
      <c r="W159" s="136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/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  <c r="BI159" s="136"/>
      <c r="BJ159" s="136"/>
      <c r="BK159" s="136"/>
      <c r="BL159" s="136"/>
      <c r="BM159" s="136"/>
      <c r="BN159" s="136"/>
      <c r="BO159" s="136"/>
      <c r="BP159" s="136"/>
      <c r="BQ159" s="136"/>
      <c r="BR159" s="136"/>
      <c r="BS159" s="136"/>
      <c r="BT159" s="136"/>
      <c r="BU159" s="136"/>
      <c r="BV159" s="136"/>
      <c r="BW159" s="136"/>
      <c r="BX159" s="136"/>
      <c r="BY159" s="136"/>
      <c r="BZ159" s="136"/>
      <c r="CA159" s="136"/>
      <c r="CB159" s="136"/>
      <c r="CC159" s="136"/>
      <c r="CD159" s="136"/>
      <c r="CE159" s="136"/>
      <c r="CF159" s="136"/>
      <c r="CG159" s="136"/>
      <c r="CH159" s="136"/>
      <c r="CI159" s="136"/>
      <c r="CJ159" s="136"/>
      <c r="CK159" s="136"/>
      <c r="CL159" s="136"/>
      <c r="CM159" s="136"/>
      <c r="CN159" s="136"/>
      <c r="CO159" s="136"/>
      <c r="CP159" s="136"/>
      <c r="CQ159" s="136"/>
      <c r="CR159" s="136"/>
      <c r="CS159" s="136"/>
      <c r="CT159" s="136"/>
      <c r="CU159" s="136"/>
      <c r="CV159" s="136"/>
      <c r="CW159" s="136"/>
      <c r="CX159" s="136"/>
      <c r="CY159" s="136"/>
      <c r="CZ159" s="136"/>
      <c r="DA159" s="136"/>
      <c r="DB159" s="136"/>
      <c r="DC159" s="136"/>
      <c r="DD159" s="136"/>
      <c r="DE159" s="136"/>
      <c r="DF159" s="136"/>
      <c r="DG159" s="136"/>
    </row>
    <row r="160" spans="1:111" s="137" customFormat="1" ht="13.5" customHeight="1">
      <c r="A160" s="132"/>
      <c r="B160" s="133"/>
      <c r="C160" s="74"/>
      <c r="D160" s="134" t="s">
        <v>106</v>
      </c>
      <c r="E160" s="74"/>
      <c r="F160" s="27"/>
      <c r="G160" s="79"/>
      <c r="H160" s="79"/>
      <c r="I160" s="29"/>
      <c r="J160" s="135"/>
      <c r="K160" s="136"/>
      <c r="L160" s="136"/>
      <c r="M160" s="136"/>
      <c r="N160" s="136"/>
      <c r="O160" s="136"/>
      <c r="P160" s="136"/>
      <c r="Q160" s="136"/>
      <c r="R160" s="136"/>
      <c r="S160" s="136"/>
      <c r="T160" s="136"/>
      <c r="U160" s="136"/>
      <c r="V160" s="136"/>
      <c r="W160" s="136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/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  <c r="BI160" s="136"/>
      <c r="BJ160" s="136"/>
      <c r="BK160" s="136"/>
      <c r="BL160" s="136"/>
      <c r="BM160" s="136"/>
      <c r="BN160" s="136"/>
      <c r="BO160" s="136"/>
      <c r="BP160" s="136"/>
      <c r="BQ160" s="136"/>
      <c r="BR160" s="136"/>
      <c r="BS160" s="136"/>
      <c r="BT160" s="136"/>
      <c r="BU160" s="136"/>
      <c r="BV160" s="136"/>
      <c r="BW160" s="136"/>
      <c r="BX160" s="136"/>
      <c r="BY160" s="136"/>
      <c r="BZ160" s="136"/>
      <c r="CA160" s="136"/>
      <c r="CB160" s="136"/>
      <c r="CC160" s="136"/>
      <c r="CD160" s="136"/>
      <c r="CE160" s="136"/>
      <c r="CF160" s="136"/>
      <c r="CG160" s="136"/>
      <c r="CH160" s="136"/>
      <c r="CI160" s="136"/>
      <c r="CJ160" s="136"/>
      <c r="CK160" s="136"/>
      <c r="CL160" s="136"/>
      <c r="CM160" s="136"/>
      <c r="CN160" s="136"/>
      <c r="CO160" s="136"/>
      <c r="CP160" s="136"/>
      <c r="CQ160" s="136"/>
      <c r="CR160" s="136"/>
      <c r="CS160" s="136"/>
      <c r="CT160" s="136"/>
      <c r="CU160" s="136"/>
      <c r="CV160" s="136"/>
      <c r="CW160" s="136"/>
      <c r="CX160" s="136"/>
      <c r="CY160" s="136"/>
      <c r="CZ160" s="136"/>
      <c r="DA160" s="136"/>
      <c r="DB160" s="136"/>
      <c r="DC160" s="136"/>
      <c r="DD160" s="136"/>
      <c r="DE160" s="136"/>
      <c r="DF160" s="136"/>
      <c r="DG160" s="136"/>
    </row>
    <row r="161" spans="1:111" s="137" customFormat="1" ht="13.5" customHeight="1">
      <c r="A161" s="132"/>
      <c r="B161" s="133"/>
      <c r="C161" s="74"/>
      <c r="D161" s="134" t="s">
        <v>151</v>
      </c>
      <c r="E161" s="74"/>
      <c r="F161" s="136"/>
      <c r="G161" s="79"/>
      <c r="H161" s="79"/>
      <c r="I161" s="29"/>
      <c r="J161" s="135"/>
      <c r="K161" s="136"/>
      <c r="L161" s="136"/>
      <c r="M161" s="136"/>
      <c r="N161" s="136"/>
      <c r="O161" s="136"/>
      <c r="P161" s="136"/>
      <c r="Q161" s="136"/>
      <c r="R161" s="136"/>
      <c r="S161" s="136"/>
      <c r="T161" s="136"/>
      <c r="U161" s="136"/>
      <c r="V161" s="136"/>
      <c r="W161" s="136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/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  <c r="BG161" s="136"/>
      <c r="BH161" s="136"/>
      <c r="BI161" s="136"/>
      <c r="BJ161" s="136"/>
      <c r="BK161" s="136"/>
      <c r="BL161" s="136"/>
      <c r="BM161" s="136"/>
      <c r="BN161" s="136"/>
      <c r="BO161" s="136"/>
      <c r="BP161" s="136"/>
      <c r="BQ161" s="136"/>
      <c r="BR161" s="136"/>
      <c r="BS161" s="136"/>
      <c r="BT161" s="136"/>
      <c r="BU161" s="136"/>
      <c r="BV161" s="136"/>
      <c r="BW161" s="136"/>
      <c r="BX161" s="136"/>
      <c r="BY161" s="136"/>
      <c r="BZ161" s="136"/>
      <c r="CA161" s="136"/>
      <c r="CB161" s="136"/>
      <c r="CC161" s="136"/>
      <c r="CD161" s="136"/>
      <c r="CE161" s="136"/>
      <c r="CF161" s="136"/>
      <c r="CG161" s="136"/>
      <c r="CH161" s="136"/>
      <c r="CI161" s="136"/>
      <c r="CJ161" s="136"/>
      <c r="CK161" s="136"/>
      <c r="CL161" s="136"/>
      <c r="CM161" s="136"/>
      <c r="CN161" s="136"/>
      <c r="CO161" s="136"/>
      <c r="CP161" s="136"/>
      <c r="CQ161" s="136"/>
      <c r="CR161" s="136"/>
      <c r="CS161" s="136"/>
      <c r="CT161" s="136"/>
      <c r="CU161" s="136"/>
      <c r="CV161" s="136"/>
      <c r="CW161" s="136"/>
      <c r="CX161" s="136"/>
      <c r="CY161" s="136"/>
      <c r="CZ161" s="136"/>
      <c r="DA161" s="136"/>
      <c r="DB161" s="136"/>
      <c r="DC161" s="136"/>
      <c r="DD161" s="136"/>
      <c r="DE161" s="136"/>
      <c r="DF161" s="136"/>
      <c r="DG161" s="136"/>
    </row>
    <row r="162" spans="1:111" s="137" customFormat="1" ht="13.5" customHeight="1">
      <c r="A162" s="132"/>
      <c r="B162" s="133"/>
      <c r="C162" s="74"/>
      <c r="D162" s="134" t="s">
        <v>152</v>
      </c>
      <c r="E162" s="74"/>
      <c r="F162" s="27">
        <f>0.255*(5+6)</f>
        <v>2.8050000000000002</v>
      </c>
      <c r="G162" s="79"/>
      <c r="H162" s="79"/>
      <c r="I162" s="29"/>
      <c r="J162" s="135"/>
      <c r="K162" s="136"/>
      <c r="L162" s="136"/>
      <c r="M162" s="136"/>
      <c r="N162" s="136"/>
      <c r="O162" s="136"/>
      <c r="P162" s="136"/>
      <c r="Q162" s="136"/>
      <c r="R162" s="136"/>
      <c r="S162" s="136"/>
      <c r="T162" s="136"/>
      <c r="U162" s="136"/>
      <c r="V162" s="136"/>
      <c r="W162" s="136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/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  <c r="BI162" s="136"/>
      <c r="BJ162" s="136"/>
      <c r="BK162" s="136"/>
      <c r="BL162" s="136"/>
      <c r="BM162" s="136"/>
      <c r="BN162" s="136"/>
      <c r="BO162" s="136"/>
      <c r="BP162" s="136"/>
      <c r="BQ162" s="136"/>
      <c r="BR162" s="136"/>
      <c r="BS162" s="136"/>
      <c r="BT162" s="136"/>
      <c r="BU162" s="136"/>
      <c r="BV162" s="136"/>
      <c r="BW162" s="136"/>
      <c r="BX162" s="136"/>
      <c r="BY162" s="136"/>
      <c r="BZ162" s="136"/>
      <c r="CA162" s="136"/>
      <c r="CB162" s="136"/>
      <c r="CC162" s="136"/>
      <c r="CD162" s="136"/>
      <c r="CE162" s="136"/>
      <c r="CF162" s="136"/>
      <c r="CG162" s="136"/>
      <c r="CH162" s="136"/>
      <c r="CI162" s="136"/>
      <c r="CJ162" s="136"/>
      <c r="CK162" s="136"/>
      <c r="CL162" s="136"/>
      <c r="CM162" s="136"/>
      <c r="CN162" s="136"/>
      <c r="CO162" s="136"/>
      <c r="CP162" s="136"/>
      <c r="CQ162" s="136"/>
      <c r="CR162" s="136"/>
      <c r="CS162" s="136"/>
      <c r="CT162" s="136"/>
      <c r="CU162" s="136"/>
      <c r="CV162" s="136"/>
      <c r="CW162" s="136"/>
      <c r="CX162" s="136"/>
      <c r="CY162" s="136"/>
      <c r="CZ162" s="136"/>
      <c r="DA162" s="136"/>
      <c r="DB162" s="136"/>
      <c r="DC162" s="136"/>
      <c r="DD162" s="136"/>
      <c r="DE162" s="136"/>
      <c r="DF162" s="136"/>
      <c r="DG162" s="136"/>
    </row>
    <row r="163" spans="1:111" s="136" customFormat="1" ht="13.5" customHeight="1">
      <c r="A163" s="132"/>
      <c r="B163" s="133"/>
      <c r="C163" s="74"/>
      <c r="D163" s="134" t="s">
        <v>153</v>
      </c>
      <c r="E163" s="74"/>
      <c r="F163" s="27">
        <f>0.255*(6+7+9+20)</f>
        <v>10.71</v>
      </c>
      <c r="G163" s="79"/>
      <c r="H163" s="79"/>
      <c r="I163" s="29"/>
      <c r="J163" s="135"/>
    </row>
    <row r="164" spans="1:111" s="137" customFormat="1" ht="13.5" customHeight="1">
      <c r="A164" s="132"/>
      <c r="B164" s="133"/>
      <c r="C164" s="74"/>
      <c r="D164" s="134" t="s">
        <v>154</v>
      </c>
      <c r="E164" s="74"/>
      <c r="F164" s="27">
        <f>0.255*(6+5+9+20)</f>
        <v>10.199999999999999</v>
      </c>
      <c r="G164" s="79"/>
      <c r="H164" s="79"/>
      <c r="I164" s="29"/>
      <c r="J164" s="135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  <c r="W164" s="136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  <c r="BI164" s="136"/>
      <c r="BJ164" s="136"/>
      <c r="BK164" s="136"/>
      <c r="BL164" s="136"/>
      <c r="BM164" s="136"/>
      <c r="BN164" s="136"/>
      <c r="BO164" s="136"/>
      <c r="BP164" s="136"/>
      <c r="BQ164" s="136"/>
      <c r="BR164" s="136"/>
      <c r="BS164" s="136"/>
      <c r="BT164" s="136"/>
      <c r="BU164" s="136"/>
      <c r="BV164" s="136"/>
      <c r="BW164" s="136"/>
      <c r="BX164" s="136"/>
      <c r="BY164" s="136"/>
      <c r="BZ164" s="136"/>
      <c r="CA164" s="136"/>
      <c r="CB164" s="136"/>
      <c r="CC164" s="136"/>
      <c r="CD164" s="136"/>
      <c r="CE164" s="136"/>
      <c r="CF164" s="136"/>
      <c r="CG164" s="136"/>
      <c r="CH164" s="136"/>
      <c r="CI164" s="136"/>
      <c r="CJ164" s="136"/>
      <c r="CK164" s="136"/>
      <c r="CL164" s="136"/>
      <c r="CM164" s="136"/>
      <c r="CN164" s="136"/>
      <c r="CO164" s="136"/>
      <c r="CP164" s="136"/>
      <c r="CQ164" s="136"/>
      <c r="CR164" s="136"/>
      <c r="CS164" s="136"/>
      <c r="CT164" s="136"/>
      <c r="CU164" s="136"/>
      <c r="CV164" s="136"/>
      <c r="CW164" s="136"/>
      <c r="CX164" s="136"/>
      <c r="CY164" s="136"/>
      <c r="CZ164" s="136"/>
      <c r="DA164" s="136"/>
      <c r="DB164" s="136"/>
      <c r="DC164" s="136"/>
      <c r="DD164" s="136"/>
      <c r="DE164" s="136"/>
      <c r="DF164" s="136"/>
      <c r="DG164" s="136"/>
    </row>
    <row r="165" spans="1:111" s="137" customFormat="1" ht="13.5" customHeight="1">
      <c r="A165" s="132"/>
      <c r="B165" s="133"/>
      <c r="C165" s="74"/>
      <c r="D165" s="134" t="s">
        <v>155</v>
      </c>
      <c r="E165" s="74"/>
      <c r="F165" s="27">
        <f>0.255*(6+5+9+20)</f>
        <v>10.199999999999999</v>
      </c>
      <c r="G165" s="79"/>
      <c r="H165" s="79"/>
      <c r="I165" s="29"/>
      <c r="J165" s="135"/>
      <c r="K165" s="136"/>
      <c r="L165" s="136"/>
      <c r="M165" s="136"/>
      <c r="N165" s="136"/>
      <c r="O165" s="136"/>
      <c r="P165" s="136"/>
      <c r="Q165" s="136"/>
      <c r="R165" s="136"/>
      <c r="S165" s="136"/>
      <c r="T165" s="136"/>
      <c r="U165" s="136"/>
      <c r="V165" s="136"/>
      <c r="W165" s="136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  <c r="BI165" s="136"/>
      <c r="BJ165" s="136"/>
      <c r="BK165" s="136"/>
      <c r="BL165" s="136"/>
      <c r="BM165" s="136"/>
      <c r="BN165" s="136"/>
      <c r="BO165" s="136"/>
      <c r="BP165" s="136"/>
      <c r="BQ165" s="136"/>
      <c r="BR165" s="136"/>
      <c r="BS165" s="136"/>
      <c r="BT165" s="136"/>
      <c r="BU165" s="136"/>
      <c r="BV165" s="136"/>
      <c r="BW165" s="136"/>
      <c r="BX165" s="136"/>
      <c r="BY165" s="136"/>
      <c r="BZ165" s="136"/>
      <c r="CA165" s="136"/>
      <c r="CB165" s="136"/>
      <c r="CC165" s="136"/>
      <c r="CD165" s="136"/>
      <c r="CE165" s="136"/>
      <c r="CF165" s="136"/>
      <c r="CG165" s="136"/>
      <c r="CH165" s="136"/>
      <c r="CI165" s="136"/>
      <c r="CJ165" s="136"/>
      <c r="CK165" s="136"/>
      <c r="CL165" s="136"/>
      <c r="CM165" s="136"/>
      <c r="CN165" s="136"/>
      <c r="CO165" s="136"/>
      <c r="CP165" s="136"/>
      <c r="CQ165" s="136"/>
      <c r="CR165" s="136"/>
      <c r="CS165" s="136"/>
      <c r="CT165" s="136"/>
      <c r="CU165" s="136"/>
      <c r="CV165" s="136"/>
      <c r="CW165" s="136"/>
      <c r="CX165" s="136"/>
      <c r="CY165" s="136"/>
      <c r="CZ165" s="136"/>
      <c r="DA165" s="136"/>
      <c r="DB165" s="136"/>
      <c r="DC165" s="136"/>
      <c r="DD165" s="136"/>
      <c r="DE165" s="136"/>
      <c r="DF165" s="136"/>
      <c r="DG165" s="136"/>
    </row>
    <row r="166" spans="1:111" s="137" customFormat="1" ht="13.5" customHeight="1">
      <c r="A166" s="132"/>
      <c r="B166" s="133"/>
      <c r="C166" s="74"/>
      <c r="D166" s="134" t="s">
        <v>156</v>
      </c>
      <c r="E166" s="74"/>
      <c r="F166" s="27">
        <f>0.255*(6+9)</f>
        <v>3.8250000000000002</v>
      </c>
      <c r="G166" s="79"/>
      <c r="H166" s="79"/>
      <c r="I166" s="29"/>
      <c r="J166" s="135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  <c r="V166" s="136"/>
      <c r="W166" s="136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136"/>
      <c r="BF166" s="136"/>
      <c r="BG166" s="136"/>
      <c r="BH166" s="136"/>
      <c r="BI166" s="136"/>
      <c r="BJ166" s="136"/>
      <c r="BK166" s="136"/>
      <c r="BL166" s="136"/>
      <c r="BM166" s="136"/>
      <c r="BN166" s="136"/>
      <c r="BO166" s="136"/>
      <c r="BP166" s="136"/>
      <c r="BQ166" s="136"/>
      <c r="BR166" s="136"/>
      <c r="BS166" s="136"/>
      <c r="BT166" s="136"/>
      <c r="BU166" s="136"/>
      <c r="BV166" s="136"/>
      <c r="BW166" s="136"/>
      <c r="BX166" s="136"/>
      <c r="BY166" s="136"/>
      <c r="BZ166" s="136"/>
      <c r="CA166" s="136"/>
      <c r="CB166" s="136"/>
      <c r="CC166" s="136"/>
      <c r="CD166" s="136"/>
      <c r="CE166" s="136"/>
      <c r="CF166" s="136"/>
      <c r="CG166" s="136"/>
      <c r="CH166" s="136"/>
      <c r="CI166" s="136"/>
      <c r="CJ166" s="136"/>
      <c r="CK166" s="136"/>
      <c r="CL166" s="136"/>
      <c r="CM166" s="136"/>
      <c r="CN166" s="136"/>
      <c r="CO166" s="136"/>
      <c r="CP166" s="136"/>
      <c r="CQ166" s="136"/>
      <c r="CR166" s="136"/>
      <c r="CS166" s="136"/>
      <c r="CT166" s="136"/>
      <c r="CU166" s="136"/>
      <c r="CV166" s="136"/>
      <c r="CW166" s="136"/>
      <c r="CX166" s="136"/>
      <c r="CY166" s="136"/>
      <c r="CZ166" s="136"/>
      <c r="DA166" s="136"/>
      <c r="DB166" s="136"/>
      <c r="DC166" s="136"/>
      <c r="DD166" s="136"/>
      <c r="DE166" s="136"/>
      <c r="DF166" s="136"/>
      <c r="DG166" s="136"/>
    </row>
    <row r="167" spans="1:111" s="137" customFormat="1" ht="13.5" customHeight="1">
      <c r="A167" s="132"/>
      <c r="B167" s="133"/>
      <c r="C167" s="74"/>
      <c r="D167" s="134" t="s">
        <v>157</v>
      </c>
      <c r="E167" s="74"/>
      <c r="F167" s="27">
        <f>0.255*(10)</f>
        <v>2.5499999999999998</v>
      </c>
      <c r="G167" s="79"/>
      <c r="H167" s="79"/>
      <c r="I167" s="29"/>
      <c r="J167" s="135"/>
      <c r="K167" s="136"/>
      <c r="L167" s="136"/>
      <c r="M167" s="136"/>
      <c r="N167" s="136"/>
      <c r="O167" s="136"/>
      <c r="P167" s="136"/>
      <c r="Q167" s="136"/>
      <c r="R167" s="136"/>
      <c r="S167" s="136"/>
      <c r="T167" s="136"/>
      <c r="U167" s="136"/>
      <c r="V167" s="136"/>
      <c r="W167" s="136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  <c r="BI167" s="136"/>
      <c r="BJ167" s="136"/>
      <c r="BK167" s="136"/>
      <c r="BL167" s="136"/>
      <c r="BM167" s="136"/>
      <c r="BN167" s="136"/>
      <c r="BO167" s="136"/>
      <c r="BP167" s="136"/>
      <c r="BQ167" s="136"/>
      <c r="BR167" s="136"/>
      <c r="BS167" s="136"/>
      <c r="BT167" s="136"/>
      <c r="BU167" s="136"/>
      <c r="BV167" s="136"/>
      <c r="BW167" s="136"/>
      <c r="BX167" s="136"/>
      <c r="BY167" s="136"/>
      <c r="BZ167" s="136"/>
      <c r="CA167" s="136"/>
      <c r="CB167" s="136"/>
      <c r="CC167" s="136"/>
      <c r="CD167" s="136"/>
      <c r="CE167" s="136"/>
      <c r="CF167" s="136"/>
      <c r="CG167" s="136"/>
      <c r="CH167" s="136"/>
      <c r="CI167" s="136"/>
      <c r="CJ167" s="136"/>
      <c r="CK167" s="136"/>
      <c r="CL167" s="136"/>
      <c r="CM167" s="136"/>
      <c r="CN167" s="136"/>
      <c r="CO167" s="136"/>
      <c r="CP167" s="136"/>
      <c r="CQ167" s="136"/>
      <c r="CR167" s="136"/>
      <c r="CS167" s="136"/>
      <c r="CT167" s="136"/>
      <c r="CU167" s="136"/>
      <c r="CV167" s="136"/>
      <c r="CW167" s="136"/>
      <c r="CX167" s="136"/>
      <c r="CY167" s="136"/>
      <c r="CZ167" s="136"/>
      <c r="DA167" s="136"/>
      <c r="DB167" s="136"/>
      <c r="DC167" s="136"/>
      <c r="DD167" s="136"/>
      <c r="DE167" s="136"/>
      <c r="DF167" s="136"/>
      <c r="DG167" s="136"/>
    </row>
    <row r="168" spans="1:111" s="137" customFormat="1" ht="13.5" customHeight="1">
      <c r="A168" s="20">
        <v>31</v>
      </c>
      <c r="B168" s="24" t="s">
        <v>102</v>
      </c>
      <c r="C168" s="21">
        <v>783601713</v>
      </c>
      <c r="D168" s="21" t="s">
        <v>107</v>
      </c>
      <c r="E168" s="21" t="s">
        <v>25</v>
      </c>
      <c r="F168" s="30">
        <f>SUM(F170:F175)</f>
        <v>204.5</v>
      </c>
      <c r="G168" s="22"/>
      <c r="H168" s="22">
        <f>F168*G168</f>
        <v>0</v>
      </c>
      <c r="I168" s="127" t="s">
        <v>71</v>
      </c>
      <c r="J168" s="158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  <c r="W168" s="136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  <c r="BI168" s="136"/>
      <c r="BJ168" s="136"/>
      <c r="BK168" s="136"/>
      <c r="BL168" s="136"/>
      <c r="BM168" s="136"/>
      <c r="BN168" s="136"/>
      <c r="BO168" s="136"/>
      <c r="BP168" s="136"/>
      <c r="BQ168" s="136"/>
      <c r="BR168" s="136"/>
      <c r="BS168" s="136"/>
      <c r="BT168" s="136"/>
      <c r="BU168" s="136"/>
      <c r="BV168" s="136"/>
      <c r="BW168" s="136"/>
      <c r="BX168" s="136"/>
      <c r="BY168" s="136"/>
      <c r="BZ168" s="136"/>
      <c r="CA168" s="136"/>
      <c r="CB168" s="136"/>
      <c r="CC168" s="136"/>
      <c r="CD168" s="136"/>
      <c r="CE168" s="136"/>
      <c r="CF168" s="136"/>
      <c r="CG168" s="136"/>
      <c r="CH168" s="136"/>
      <c r="CI168" s="136"/>
      <c r="CJ168" s="136"/>
      <c r="CK168" s="136"/>
      <c r="CL168" s="136"/>
      <c r="CM168" s="136"/>
      <c r="CN168" s="136"/>
      <c r="CO168" s="136"/>
      <c r="CP168" s="136"/>
      <c r="CQ168" s="136"/>
      <c r="CR168" s="136"/>
      <c r="CS168" s="136"/>
      <c r="CT168" s="136"/>
      <c r="CU168" s="136"/>
      <c r="CV168" s="136"/>
      <c r="CW168" s="136"/>
      <c r="CX168" s="136"/>
      <c r="CY168" s="136"/>
      <c r="CZ168" s="136"/>
      <c r="DA168" s="136"/>
      <c r="DB168" s="136"/>
      <c r="DC168" s="136"/>
      <c r="DD168" s="136"/>
      <c r="DE168" s="136"/>
      <c r="DF168" s="136"/>
      <c r="DG168" s="136"/>
    </row>
    <row r="169" spans="1:111" s="137" customFormat="1" ht="13.5" customHeight="1">
      <c r="A169" s="132"/>
      <c r="B169" s="133"/>
      <c r="C169" s="74"/>
      <c r="D169" s="134" t="s">
        <v>108</v>
      </c>
      <c r="E169" s="74"/>
      <c r="F169" s="136"/>
      <c r="G169" s="79"/>
      <c r="H169" s="79"/>
      <c r="I169" s="29"/>
      <c r="J169" s="158"/>
      <c r="K169" s="136"/>
      <c r="L169" s="136"/>
      <c r="M169" s="136"/>
      <c r="N169" s="136"/>
      <c r="O169" s="136"/>
      <c r="P169" s="136"/>
      <c r="Q169" s="136"/>
      <c r="R169" s="136"/>
      <c r="S169" s="136"/>
      <c r="T169" s="136"/>
      <c r="U169" s="136"/>
      <c r="V169" s="136"/>
      <c r="W169" s="136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  <c r="BI169" s="136"/>
      <c r="BJ169" s="136"/>
      <c r="BK169" s="136"/>
      <c r="BL169" s="136"/>
      <c r="BM169" s="136"/>
      <c r="BN169" s="136"/>
      <c r="BO169" s="136"/>
      <c r="BP169" s="136"/>
      <c r="BQ169" s="136"/>
      <c r="BR169" s="136"/>
      <c r="BS169" s="136"/>
      <c r="BT169" s="136"/>
      <c r="BU169" s="136"/>
      <c r="BV169" s="136"/>
      <c r="BW169" s="136"/>
      <c r="BX169" s="136"/>
      <c r="BY169" s="136"/>
      <c r="BZ169" s="136"/>
      <c r="CA169" s="136"/>
      <c r="CB169" s="136"/>
      <c r="CC169" s="136"/>
      <c r="CD169" s="136"/>
      <c r="CE169" s="136"/>
      <c r="CF169" s="136"/>
      <c r="CG169" s="136"/>
      <c r="CH169" s="136"/>
      <c r="CI169" s="136"/>
      <c r="CJ169" s="136"/>
      <c r="CK169" s="136"/>
      <c r="CL169" s="136"/>
      <c r="CM169" s="136"/>
      <c r="CN169" s="136"/>
      <c r="CO169" s="136"/>
      <c r="CP169" s="136"/>
      <c r="CQ169" s="136"/>
      <c r="CR169" s="136"/>
      <c r="CS169" s="136"/>
      <c r="CT169" s="136"/>
      <c r="CU169" s="136"/>
      <c r="CV169" s="136"/>
      <c r="CW169" s="136"/>
      <c r="CX169" s="136"/>
      <c r="CY169" s="136"/>
      <c r="CZ169" s="136"/>
      <c r="DA169" s="136"/>
      <c r="DB169" s="136"/>
      <c r="DC169" s="136"/>
      <c r="DD169" s="136"/>
      <c r="DE169" s="136"/>
      <c r="DF169" s="136"/>
      <c r="DG169" s="136"/>
    </row>
    <row r="170" spans="1:111" s="137" customFormat="1" ht="13.5" customHeight="1">
      <c r="A170" s="132"/>
      <c r="B170" s="133"/>
      <c r="C170" s="74"/>
      <c r="D170" s="134" t="s">
        <v>165</v>
      </c>
      <c r="E170" s="74"/>
      <c r="F170" s="27">
        <f>(11+5+24.9)</f>
        <v>40.9</v>
      </c>
      <c r="G170" s="79"/>
      <c r="H170" s="79"/>
      <c r="I170" s="29"/>
      <c r="J170" s="158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  <c r="BI170" s="136"/>
      <c r="BJ170" s="136"/>
      <c r="BK170" s="136"/>
      <c r="BL170" s="136"/>
      <c r="BM170" s="136"/>
      <c r="BN170" s="136"/>
      <c r="BO170" s="136"/>
      <c r="BP170" s="136"/>
      <c r="BQ170" s="136"/>
      <c r="BR170" s="136"/>
      <c r="BS170" s="136"/>
      <c r="BT170" s="136"/>
      <c r="BU170" s="136"/>
      <c r="BV170" s="136"/>
      <c r="BW170" s="136"/>
      <c r="BX170" s="136"/>
      <c r="BY170" s="136"/>
      <c r="BZ170" s="136"/>
      <c r="CA170" s="136"/>
      <c r="CB170" s="136"/>
      <c r="CC170" s="136"/>
      <c r="CD170" s="136"/>
      <c r="CE170" s="136"/>
      <c r="CF170" s="136"/>
      <c r="CG170" s="136"/>
      <c r="CH170" s="136"/>
      <c r="CI170" s="136"/>
      <c r="CJ170" s="136"/>
      <c r="CK170" s="136"/>
      <c r="CL170" s="136"/>
      <c r="CM170" s="136"/>
      <c r="CN170" s="136"/>
      <c r="CO170" s="136"/>
      <c r="CP170" s="136"/>
      <c r="CQ170" s="136"/>
      <c r="CR170" s="136"/>
      <c r="CS170" s="136"/>
      <c r="CT170" s="136"/>
      <c r="CU170" s="136"/>
      <c r="CV170" s="136"/>
      <c r="CW170" s="136"/>
      <c r="CX170" s="136"/>
      <c r="CY170" s="136"/>
      <c r="CZ170" s="136"/>
      <c r="DA170" s="136"/>
      <c r="DB170" s="136"/>
      <c r="DC170" s="136"/>
      <c r="DD170" s="136"/>
      <c r="DE170" s="136"/>
      <c r="DF170" s="136"/>
      <c r="DG170" s="136"/>
    </row>
    <row r="171" spans="1:111" s="136" customFormat="1" ht="13.5" customHeight="1">
      <c r="A171" s="132"/>
      <c r="B171" s="133"/>
      <c r="C171" s="74"/>
      <c r="D171" s="134" t="s">
        <v>166</v>
      </c>
      <c r="E171" s="74"/>
      <c r="F171" s="27">
        <f>(29.2+2+12.4)</f>
        <v>43.6</v>
      </c>
      <c r="G171" s="79"/>
      <c r="H171" s="79"/>
      <c r="I171" s="29"/>
      <c r="J171" s="158"/>
    </row>
    <row r="172" spans="1:111" s="137" customFormat="1" ht="13.5" customHeight="1">
      <c r="A172" s="132"/>
      <c r="B172" s="133"/>
      <c r="C172" s="74"/>
      <c r="D172" s="134" t="s">
        <v>167</v>
      </c>
      <c r="E172" s="74"/>
      <c r="F172" s="27">
        <f>(29.2+2+12.8)</f>
        <v>44</v>
      </c>
      <c r="G172" s="79"/>
      <c r="H172" s="79"/>
      <c r="I172" s="29"/>
      <c r="J172" s="158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  <c r="V172" s="136"/>
      <c r="W172" s="136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  <c r="BI172" s="136"/>
      <c r="BJ172" s="136"/>
      <c r="BK172" s="136"/>
      <c r="BL172" s="136"/>
      <c r="BM172" s="136"/>
      <c r="BN172" s="136"/>
      <c r="BO172" s="136"/>
      <c r="BP172" s="136"/>
      <c r="BQ172" s="136"/>
      <c r="BR172" s="136"/>
      <c r="BS172" s="136"/>
      <c r="BT172" s="136"/>
      <c r="BU172" s="136"/>
      <c r="BV172" s="136"/>
      <c r="BW172" s="136"/>
      <c r="BX172" s="136"/>
      <c r="BY172" s="136"/>
      <c r="BZ172" s="136"/>
      <c r="CA172" s="136"/>
      <c r="CB172" s="136"/>
      <c r="CC172" s="136"/>
      <c r="CD172" s="136"/>
      <c r="CE172" s="136"/>
      <c r="CF172" s="136"/>
      <c r="CG172" s="136"/>
      <c r="CH172" s="136"/>
      <c r="CI172" s="136"/>
      <c r="CJ172" s="136"/>
      <c r="CK172" s="136"/>
      <c r="CL172" s="136"/>
      <c r="CM172" s="136"/>
      <c r="CN172" s="136"/>
      <c r="CO172" s="136"/>
      <c r="CP172" s="136"/>
      <c r="CQ172" s="136"/>
      <c r="CR172" s="136"/>
      <c r="CS172" s="136"/>
      <c r="CT172" s="136"/>
      <c r="CU172" s="136"/>
      <c r="CV172" s="136"/>
      <c r="CW172" s="136"/>
      <c r="CX172" s="136"/>
      <c r="CY172" s="136"/>
      <c r="CZ172" s="136"/>
      <c r="DA172" s="136"/>
      <c r="DB172" s="136"/>
      <c r="DC172" s="136"/>
      <c r="DD172" s="136"/>
      <c r="DE172" s="136"/>
      <c r="DF172" s="136"/>
      <c r="DG172" s="136"/>
    </row>
    <row r="173" spans="1:111" s="137" customFormat="1" ht="13.5" customHeight="1">
      <c r="A173" s="132"/>
      <c r="B173" s="133"/>
      <c r="C173" s="74"/>
      <c r="D173" s="134" t="s">
        <v>168</v>
      </c>
      <c r="E173" s="74"/>
      <c r="F173" s="27">
        <f>(29.2+2+11.9)</f>
        <v>43.1</v>
      </c>
      <c r="G173" s="79"/>
      <c r="H173" s="79"/>
      <c r="I173" s="29"/>
      <c r="J173" s="158"/>
      <c r="K173" s="136"/>
      <c r="L173" s="136"/>
      <c r="M173" s="136"/>
      <c r="N173" s="136"/>
      <c r="O173" s="136"/>
      <c r="P173" s="136"/>
      <c r="Q173" s="136"/>
      <c r="R173" s="136"/>
      <c r="S173" s="136"/>
      <c r="T173" s="136"/>
      <c r="U173" s="136"/>
      <c r="V173" s="136"/>
      <c r="W173" s="136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  <c r="BI173" s="136"/>
      <c r="BJ173" s="136"/>
      <c r="BK173" s="136"/>
      <c r="BL173" s="136"/>
      <c r="BM173" s="136"/>
      <c r="BN173" s="136"/>
      <c r="BO173" s="136"/>
      <c r="BP173" s="136"/>
      <c r="BQ173" s="136"/>
      <c r="BR173" s="136"/>
      <c r="BS173" s="136"/>
      <c r="BT173" s="136"/>
      <c r="BU173" s="136"/>
      <c r="BV173" s="136"/>
      <c r="BW173" s="136"/>
      <c r="BX173" s="136"/>
      <c r="BY173" s="136"/>
      <c r="BZ173" s="136"/>
      <c r="CA173" s="136"/>
      <c r="CB173" s="136"/>
      <c r="CC173" s="136"/>
      <c r="CD173" s="136"/>
      <c r="CE173" s="136"/>
      <c r="CF173" s="136"/>
      <c r="CG173" s="136"/>
      <c r="CH173" s="136"/>
      <c r="CI173" s="136"/>
      <c r="CJ173" s="136"/>
      <c r="CK173" s="136"/>
      <c r="CL173" s="136"/>
      <c r="CM173" s="136"/>
      <c r="CN173" s="136"/>
      <c r="CO173" s="136"/>
      <c r="CP173" s="136"/>
      <c r="CQ173" s="136"/>
      <c r="CR173" s="136"/>
      <c r="CS173" s="136"/>
      <c r="CT173" s="136"/>
      <c r="CU173" s="136"/>
      <c r="CV173" s="136"/>
      <c r="CW173" s="136"/>
      <c r="CX173" s="136"/>
      <c r="CY173" s="136"/>
      <c r="CZ173" s="136"/>
      <c r="DA173" s="136"/>
      <c r="DB173" s="136"/>
      <c r="DC173" s="136"/>
      <c r="DD173" s="136"/>
      <c r="DE173" s="136"/>
      <c r="DF173" s="136"/>
      <c r="DG173" s="136"/>
    </row>
    <row r="174" spans="1:111" s="137" customFormat="1" ht="13.5" customHeight="1">
      <c r="A174" s="132"/>
      <c r="B174" s="133"/>
      <c r="C174" s="74"/>
      <c r="D174" s="134" t="s">
        <v>169</v>
      </c>
      <c r="E174" s="74"/>
      <c r="F174" s="27">
        <f>(14.6+7.7)</f>
        <v>22.3</v>
      </c>
      <c r="G174" s="79"/>
      <c r="H174" s="79"/>
      <c r="I174" s="29"/>
      <c r="J174" s="158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  <c r="BI174" s="136"/>
      <c r="BJ174" s="136"/>
      <c r="BK174" s="136"/>
      <c r="BL174" s="136"/>
      <c r="BM174" s="136"/>
      <c r="BN174" s="136"/>
      <c r="BO174" s="136"/>
      <c r="BP174" s="136"/>
      <c r="BQ174" s="136"/>
      <c r="BR174" s="136"/>
      <c r="BS174" s="136"/>
      <c r="BT174" s="136"/>
      <c r="BU174" s="136"/>
      <c r="BV174" s="136"/>
      <c r="BW174" s="136"/>
      <c r="BX174" s="136"/>
      <c r="BY174" s="136"/>
      <c r="BZ174" s="136"/>
      <c r="CA174" s="136"/>
      <c r="CB174" s="136"/>
      <c r="CC174" s="136"/>
      <c r="CD174" s="136"/>
      <c r="CE174" s="136"/>
      <c r="CF174" s="136"/>
      <c r="CG174" s="136"/>
      <c r="CH174" s="136"/>
      <c r="CI174" s="136"/>
      <c r="CJ174" s="136"/>
      <c r="CK174" s="136"/>
      <c r="CL174" s="136"/>
      <c r="CM174" s="136"/>
      <c r="CN174" s="136"/>
      <c r="CO174" s="136"/>
      <c r="CP174" s="136"/>
      <c r="CQ174" s="136"/>
      <c r="CR174" s="136"/>
      <c r="CS174" s="136"/>
      <c r="CT174" s="136"/>
      <c r="CU174" s="136"/>
      <c r="CV174" s="136"/>
      <c r="CW174" s="136"/>
      <c r="CX174" s="136"/>
      <c r="CY174" s="136"/>
      <c r="CZ174" s="136"/>
      <c r="DA174" s="136"/>
      <c r="DB174" s="136"/>
      <c r="DC174" s="136"/>
      <c r="DD174" s="136"/>
      <c r="DE174" s="136"/>
      <c r="DF174" s="136"/>
      <c r="DG174" s="136"/>
    </row>
    <row r="175" spans="1:111" s="137" customFormat="1" ht="13.5" customHeight="1">
      <c r="A175" s="132"/>
      <c r="B175" s="133"/>
      <c r="C175" s="74"/>
      <c r="D175" s="134" t="s">
        <v>170</v>
      </c>
      <c r="E175" s="74"/>
      <c r="F175" s="27">
        <f>(5.5+5.1)</f>
        <v>10.6</v>
      </c>
      <c r="G175" s="79"/>
      <c r="H175" s="79"/>
      <c r="I175" s="29"/>
      <c r="J175" s="158"/>
      <c r="K175" s="136"/>
      <c r="L175" s="136"/>
      <c r="M175" s="136"/>
      <c r="N175" s="136"/>
      <c r="O175" s="136"/>
      <c r="P175" s="136"/>
      <c r="Q175" s="136"/>
      <c r="R175" s="136"/>
      <c r="S175" s="136"/>
      <c r="T175" s="136"/>
      <c r="U175" s="136"/>
      <c r="V175" s="136"/>
      <c r="W175" s="136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  <c r="BI175" s="136"/>
      <c r="BJ175" s="136"/>
      <c r="BK175" s="136"/>
      <c r="BL175" s="136"/>
      <c r="BM175" s="136"/>
      <c r="BN175" s="136"/>
      <c r="BO175" s="136"/>
      <c r="BP175" s="136"/>
      <c r="BQ175" s="136"/>
      <c r="BR175" s="136"/>
      <c r="BS175" s="136"/>
      <c r="BT175" s="136"/>
      <c r="BU175" s="136"/>
      <c r="BV175" s="136"/>
      <c r="BW175" s="136"/>
      <c r="BX175" s="136"/>
      <c r="BY175" s="136"/>
      <c r="BZ175" s="136"/>
      <c r="CA175" s="136"/>
      <c r="CB175" s="136"/>
      <c r="CC175" s="136"/>
      <c r="CD175" s="136"/>
      <c r="CE175" s="136"/>
      <c r="CF175" s="136"/>
      <c r="CG175" s="136"/>
      <c r="CH175" s="136"/>
      <c r="CI175" s="136"/>
      <c r="CJ175" s="136"/>
      <c r="CK175" s="136"/>
      <c r="CL175" s="136"/>
      <c r="CM175" s="136"/>
      <c r="CN175" s="136"/>
      <c r="CO175" s="136"/>
      <c r="CP175" s="136"/>
      <c r="CQ175" s="136"/>
      <c r="CR175" s="136"/>
      <c r="CS175" s="136"/>
      <c r="CT175" s="136"/>
      <c r="CU175" s="136"/>
      <c r="CV175" s="136"/>
      <c r="CW175" s="136"/>
      <c r="CX175" s="136"/>
      <c r="CY175" s="136"/>
      <c r="CZ175" s="136"/>
      <c r="DA175" s="136"/>
      <c r="DB175" s="136"/>
      <c r="DC175" s="136"/>
      <c r="DD175" s="136"/>
      <c r="DE175" s="136"/>
      <c r="DF175" s="136"/>
      <c r="DG175" s="136"/>
    </row>
    <row r="176" spans="1:111" s="137" customFormat="1" ht="13.5" customHeight="1">
      <c r="A176" s="20">
        <v>32</v>
      </c>
      <c r="B176" s="24" t="s">
        <v>102</v>
      </c>
      <c r="C176" s="21">
        <v>783601421</v>
      </c>
      <c r="D176" s="21" t="s">
        <v>109</v>
      </c>
      <c r="E176" s="21" t="s">
        <v>70</v>
      </c>
      <c r="F176" s="30">
        <f>SUM(F179:F184)</f>
        <v>40.29</v>
      </c>
      <c r="G176" s="22"/>
      <c r="H176" s="22">
        <f>F176*G176</f>
        <v>0</v>
      </c>
      <c r="I176" s="127" t="s">
        <v>71</v>
      </c>
      <c r="J176" s="157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  <c r="V176" s="136"/>
      <c r="W176" s="136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/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  <c r="BI176" s="136"/>
      <c r="BJ176" s="136"/>
      <c r="BK176" s="136"/>
      <c r="BL176" s="136"/>
      <c r="BM176" s="136"/>
      <c r="BN176" s="136"/>
      <c r="BO176" s="136"/>
      <c r="BP176" s="136"/>
      <c r="BQ176" s="136"/>
      <c r="BR176" s="136"/>
      <c r="BS176" s="136"/>
      <c r="BT176" s="136"/>
      <c r="BU176" s="136"/>
      <c r="BV176" s="136"/>
      <c r="BW176" s="136"/>
      <c r="BX176" s="136"/>
      <c r="BY176" s="136"/>
      <c r="BZ176" s="136"/>
      <c r="CA176" s="136"/>
      <c r="CB176" s="136"/>
      <c r="CC176" s="136"/>
      <c r="CD176" s="136"/>
      <c r="CE176" s="136"/>
      <c r="CF176" s="136"/>
      <c r="CG176" s="136"/>
      <c r="CH176" s="136"/>
      <c r="CI176" s="136"/>
      <c r="CJ176" s="136"/>
      <c r="CK176" s="136"/>
      <c r="CL176" s="136"/>
      <c r="CM176" s="136"/>
      <c r="CN176" s="136"/>
      <c r="CO176" s="136"/>
      <c r="CP176" s="136"/>
      <c r="CQ176" s="136"/>
      <c r="CR176" s="136"/>
      <c r="CS176" s="136"/>
      <c r="CT176" s="136"/>
      <c r="CU176" s="136"/>
      <c r="CV176" s="136"/>
      <c r="CW176" s="136"/>
      <c r="CX176" s="136"/>
      <c r="CY176" s="136"/>
      <c r="CZ176" s="136"/>
      <c r="DA176" s="136"/>
      <c r="DB176" s="136"/>
      <c r="DC176" s="136"/>
      <c r="DD176" s="136"/>
      <c r="DE176" s="136"/>
      <c r="DF176" s="136"/>
      <c r="DG176" s="136"/>
    </row>
    <row r="177" spans="1:111" s="137" customFormat="1" ht="13.5" customHeight="1">
      <c r="A177" s="132"/>
      <c r="B177" s="133"/>
      <c r="C177" s="74"/>
      <c r="D177" s="134" t="s">
        <v>110</v>
      </c>
      <c r="E177" s="74"/>
      <c r="F177" s="27"/>
      <c r="G177" s="79"/>
      <c r="H177" s="79"/>
      <c r="I177" s="29"/>
      <c r="J177" s="135"/>
      <c r="K177" s="136"/>
      <c r="L177" s="136"/>
      <c r="M177" s="136"/>
      <c r="N177" s="136"/>
      <c r="O177" s="136"/>
      <c r="P177" s="136"/>
      <c r="Q177" s="136"/>
      <c r="R177" s="136"/>
      <c r="S177" s="136"/>
      <c r="T177" s="136"/>
      <c r="U177" s="136"/>
      <c r="V177" s="136"/>
      <c r="W177" s="136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  <c r="BI177" s="136"/>
      <c r="BJ177" s="136"/>
      <c r="BK177" s="136"/>
      <c r="BL177" s="136"/>
      <c r="BM177" s="136"/>
      <c r="BN177" s="136"/>
      <c r="BO177" s="136"/>
      <c r="BP177" s="136"/>
      <c r="BQ177" s="136"/>
      <c r="BR177" s="136"/>
      <c r="BS177" s="136"/>
      <c r="BT177" s="136"/>
      <c r="BU177" s="136"/>
      <c r="BV177" s="136"/>
      <c r="BW177" s="136"/>
      <c r="BX177" s="136"/>
      <c r="BY177" s="136"/>
      <c r="BZ177" s="136"/>
      <c r="CA177" s="136"/>
      <c r="CB177" s="136"/>
      <c r="CC177" s="136"/>
      <c r="CD177" s="136"/>
      <c r="CE177" s="136"/>
      <c r="CF177" s="136"/>
      <c r="CG177" s="136"/>
      <c r="CH177" s="136"/>
      <c r="CI177" s="136"/>
      <c r="CJ177" s="136"/>
      <c r="CK177" s="136"/>
      <c r="CL177" s="136"/>
      <c r="CM177" s="136"/>
      <c r="CN177" s="136"/>
      <c r="CO177" s="136"/>
      <c r="CP177" s="136"/>
      <c r="CQ177" s="136"/>
      <c r="CR177" s="136"/>
      <c r="CS177" s="136"/>
      <c r="CT177" s="136"/>
      <c r="CU177" s="136"/>
      <c r="CV177" s="136"/>
      <c r="CW177" s="136"/>
      <c r="CX177" s="136"/>
      <c r="CY177" s="136"/>
      <c r="CZ177" s="136"/>
      <c r="DA177" s="136"/>
      <c r="DB177" s="136"/>
      <c r="DC177" s="136"/>
      <c r="DD177" s="136"/>
      <c r="DE177" s="136"/>
      <c r="DF177" s="136"/>
      <c r="DG177" s="136"/>
    </row>
    <row r="178" spans="1:111" s="137" customFormat="1" ht="13.5" customHeight="1">
      <c r="A178" s="132"/>
      <c r="B178" s="133"/>
      <c r="C178" s="74"/>
      <c r="D178" s="134" t="s">
        <v>151</v>
      </c>
      <c r="E178" s="74"/>
      <c r="F178" s="136"/>
      <c r="G178" s="79"/>
      <c r="H178" s="79"/>
      <c r="I178" s="29"/>
      <c r="J178" s="135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  <c r="V178" s="136"/>
      <c r="W178" s="136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  <c r="BI178" s="136"/>
      <c r="BJ178" s="136"/>
      <c r="BK178" s="136"/>
      <c r="BL178" s="136"/>
      <c r="BM178" s="136"/>
      <c r="BN178" s="136"/>
      <c r="BO178" s="136"/>
      <c r="BP178" s="136"/>
      <c r="BQ178" s="136"/>
      <c r="BR178" s="136"/>
      <c r="BS178" s="136"/>
      <c r="BT178" s="136"/>
      <c r="BU178" s="136"/>
      <c r="BV178" s="136"/>
      <c r="BW178" s="136"/>
      <c r="BX178" s="136"/>
      <c r="BY178" s="136"/>
      <c r="BZ178" s="136"/>
      <c r="CA178" s="136"/>
      <c r="CB178" s="136"/>
      <c r="CC178" s="136"/>
      <c r="CD178" s="136"/>
      <c r="CE178" s="136"/>
      <c r="CF178" s="136"/>
      <c r="CG178" s="136"/>
      <c r="CH178" s="136"/>
      <c r="CI178" s="136"/>
      <c r="CJ178" s="136"/>
      <c r="CK178" s="136"/>
      <c r="CL178" s="136"/>
      <c r="CM178" s="136"/>
      <c r="CN178" s="136"/>
      <c r="CO178" s="136"/>
      <c r="CP178" s="136"/>
      <c r="CQ178" s="136"/>
      <c r="CR178" s="136"/>
      <c r="CS178" s="136"/>
      <c r="CT178" s="136"/>
      <c r="CU178" s="136"/>
      <c r="CV178" s="136"/>
      <c r="CW178" s="136"/>
      <c r="CX178" s="136"/>
      <c r="CY178" s="136"/>
      <c r="CZ178" s="136"/>
      <c r="DA178" s="136"/>
      <c r="DB178" s="136"/>
      <c r="DC178" s="136"/>
      <c r="DD178" s="136"/>
      <c r="DE178" s="136"/>
      <c r="DF178" s="136"/>
      <c r="DG178" s="136"/>
    </row>
    <row r="179" spans="1:111" s="137" customFormat="1" ht="13.5" customHeight="1">
      <c r="A179" s="132"/>
      <c r="B179" s="133"/>
      <c r="C179" s="74"/>
      <c r="D179" s="134" t="s">
        <v>152</v>
      </c>
      <c r="E179" s="74"/>
      <c r="F179" s="27">
        <f>0.255*(5+6)</f>
        <v>2.8050000000000002</v>
      </c>
      <c r="G179" s="79"/>
      <c r="H179" s="79"/>
      <c r="I179" s="29"/>
      <c r="J179" s="135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  <c r="V179" s="136"/>
      <c r="W179" s="136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/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  <c r="BI179" s="136"/>
      <c r="BJ179" s="136"/>
      <c r="BK179" s="136"/>
      <c r="BL179" s="136"/>
      <c r="BM179" s="136"/>
      <c r="BN179" s="136"/>
      <c r="BO179" s="136"/>
      <c r="BP179" s="136"/>
      <c r="BQ179" s="136"/>
      <c r="BR179" s="136"/>
      <c r="BS179" s="136"/>
      <c r="BT179" s="136"/>
      <c r="BU179" s="136"/>
      <c r="BV179" s="136"/>
      <c r="BW179" s="136"/>
      <c r="BX179" s="136"/>
      <c r="BY179" s="136"/>
      <c r="BZ179" s="136"/>
      <c r="CA179" s="136"/>
      <c r="CB179" s="136"/>
      <c r="CC179" s="136"/>
      <c r="CD179" s="136"/>
      <c r="CE179" s="136"/>
      <c r="CF179" s="136"/>
      <c r="CG179" s="136"/>
      <c r="CH179" s="136"/>
      <c r="CI179" s="136"/>
      <c r="CJ179" s="136"/>
      <c r="CK179" s="136"/>
      <c r="CL179" s="136"/>
      <c r="CM179" s="136"/>
      <c r="CN179" s="136"/>
      <c r="CO179" s="136"/>
      <c r="CP179" s="136"/>
      <c r="CQ179" s="136"/>
      <c r="CR179" s="136"/>
      <c r="CS179" s="136"/>
      <c r="CT179" s="136"/>
      <c r="CU179" s="136"/>
      <c r="CV179" s="136"/>
      <c r="CW179" s="136"/>
      <c r="CX179" s="136"/>
      <c r="CY179" s="136"/>
      <c r="CZ179" s="136"/>
      <c r="DA179" s="136"/>
      <c r="DB179" s="136"/>
      <c r="DC179" s="136"/>
      <c r="DD179" s="136"/>
      <c r="DE179" s="136"/>
      <c r="DF179" s="136"/>
      <c r="DG179" s="136"/>
    </row>
    <row r="180" spans="1:111" s="136" customFormat="1" ht="13.5" customHeight="1">
      <c r="A180" s="132"/>
      <c r="B180" s="133"/>
      <c r="C180" s="74"/>
      <c r="D180" s="134" t="s">
        <v>153</v>
      </c>
      <c r="E180" s="74"/>
      <c r="F180" s="27">
        <f>0.255*(6+7+9+20)</f>
        <v>10.71</v>
      </c>
      <c r="G180" s="79"/>
      <c r="H180" s="79"/>
      <c r="I180" s="29"/>
      <c r="J180" s="135"/>
    </row>
    <row r="181" spans="1:111" s="137" customFormat="1" ht="13.5" customHeight="1">
      <c r="A181" s="132"/>
      <c r="B181" s="133"/>
      <c r="C181" s="74"/>
      <c r="D181" s="134" t="s">
        <v>154</v>
      </c>
      <c r="E181" s="74"/>
      <c r="F181" s="27">
        <f>0.255*(6+5+9+20)</f>
        <v>10.199999999999999</v>
      </c>
      <c r="G181" s="79"/>
      <c r="H181" s="79"/>
      <c r="I181" s="29"/>
      <c r="J181" s="135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  <c r="W181" s="136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  <c r="BI181" s="136"/>
      <c r="BJ181" s="136"/>
      <c r="BK181" s="136"/>
      <c r="BL181" s="136"/>
      <c r="BM181" s="136"/>
      <c r="BN181" s="136"/>
      <c r="BO181" s="136"/>
      <c r="BP181" s="136"/>
      <c r="BQ181" s="136"/>
      <c r="BR181" s="136"/>
      <c r="BS181" s="136"/>
      <c r="BT181" s="136"/>
      <c r="BU181" s="136"/>
      <c r="BV181" s="136"/>
      <c r="BW181" s="136"/>
      <c r="BX181" s="136"/>
      <c r="BY181" s="136"/>
      <c r="BZ181" s="136"/>
      <c r="CA181" s="136"/>
      <c r="CB181" s="136"/>
      <c r="CC181" s="136"/>
      <c r="CD181" s="136"/>
      <c r="CE181" s="136"/>
      <c r="CF181" s="136"/>
      <c r="CG181" s="136"/>
      <c r="CH181" s="136"/>
      <c r="CI181" s="136"/>
      <c r="CJ181" s="136"/>
      <c r="CK181" s="136"/>
      <c r="CL181" s="136"/>
      <c r="CM181" s="136"/>
      <c r="CN181" s="136"/>
      <c r="CO181" s="136"/>
      <c r="CP181" s="136"/>
      <c r="CQ181" s="136"/>
      <c r="CR181" s="136"/>
      <c r="CS181" s="136"/>
      <c r="CT181" s="136"/>
      <c r="CU181" s="136"/>
      <c r="CV181" s="136"/>
      <c r="CW181" s="136"/>
      <c r="CX181" s="136"/>
      <c r="CY181" s="136"/>
      <c r="CZ181" s="136"/>
      <c r="DA181" s="136"/>
      <c r="DB181" s="136"/>
      <c r="DC181" s="136"/>
      <c r="DD181" s="136"/>
      <c r="DE181" s="136"/>
      <c r="DF181" s="136"/>
      <c r="DG181" s="136"/>
    </row>
    <row r="182" spans="1:111" s="137" customFormat="1" ht="13.5" customHeight="1">
      <c r="A182" s="132"/>
      <c r="B182" s="133"/>
      <c r="C182" s="74"/>
      <c r="D182" s="134" t="s">
        <v>155</v>
      </c>
      <c r="E182" s="74"/>
      <c r="F182" s="27">
        <f>0.255*(6+5+9+20)</f>
        <v>10.199999999999999</v>
      </c>
      <c r="G182" s="79"/>
      <c r="H182" s="79"/>
      <c r="I182" s="29"/>
      <c r="J182" s="135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  <c r="W182" s="136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  <c r="BI182" s="136"/>
      <c r="BJ182" s="136"/>
      <c r="BK182" s="136"/>
      <c r="BL182" s="136"/>
      <c r="BM182" s="136"/>
      <c r="BN182" s="136"/>
      <c r="BO182" s="136"/>
      <c r="BP182" s="136"/>
      <c r="BQ182" s="136"/>
      <c r="BR182" s="136"/>
      <c r="BS182" s="136"/>
      <c r="BT182" s="136"/>
      <c r="BU182" s="136"/>
      <c r="BV182" s="136"/>
      <c r="BW182" s="136"/>
      <c r="BX182" s="136"/>
      <c r="BY182" s="136"/>
      <c r="BZ182" s="136"/>
      <c r="CA182" s="136"/>
      <c r="CB182" s="136"/>
      <c r="CC182" s="136"/>
      <c r="CD182" s="136"/>
      <c r="CE182" s="136"/>
      <c r="CF182" s="136"/>
      <c r="CG182" s="136"/>
      <c r="CH182" s="136"/>
      <c r="CI182" s="136"/>
      <c r="CJ182" s="136"/>
      <c r="CK182" s="136"/>
      <c r="CL182" s="136"/>
      <c r="CM182" s="136"/>
      <c r="CN182" s="136"/>
      <c r="CO182" s="136"/>
      <c r="CP182" s="136"/>
      <c r="CQ182" s="136"/>
      <c r="CR182" s="136"/>
      <c r="CS182" s="136"/>
      <c r="CT182" s="136"/>
      <c r="CU182" s="136"/>
      <c r="CV182" s="136"/>
      <c r="CW182" s="136"/>
      <c r="CX182" s="136"/>
      <c r="CY182" s="136"/>
      <c r="CZ182" s="136"/>
      <c r="DA182" s="136"/>
      <c r="DB182" s="136"/>
      <c r="DC182" s="136"/>
      <c r="DD182" s="136"/>
      <c r="DE182" s="136"/>
      <c r="DF182" s="136"/>
      <c r="DG182" s="136"/>
    </row>
    <row r="183" spans="1:111" s="137" customFormat="1" ht="13.5" customHeight="1">
      <c r="A183" s="132"/>
      <c r="B183" s="133"/>
      <c r="C183" s="74"/>
      <c r="D183" s="134" t="s">
        <v>156</v>
      </c>
      <c r="E183" s="74"/>
      <c r="F183" s="27">
        <f>0.255*(6+9)</f>
        <v>3.8250000000000002</v>
      </c>
      <c r="G183" s="79"/>
      <c r="H183" s="79"/>
      <c r="I183" s="29"/>
      <c r="J183" s="135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  <c r="W183" s="136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  <c r="BI183" s="136"/>
      <c r="BJ183" s="136"/>
      <c r="BK183" s="136"/>
      <c r="BL183" s="136"/>
      <c r="BM183" s="136"/>
      <c r="BN183" s="136"/>
      <c r="BO183" s="136"/>
      <c r="BP183" s="136"/>
      <c r="BQ183" s="136"/>
      <c r="BR183" s="136"/>
      <c r="BS183" s="136"/>
      <c r="BT183" s="136"/>
      <c r="BU183" s="136"/>
      <c r="BV183" s="136"/>
      <c r="BW183" s="136"/>
      <c r="BX183" s="136"/>
      <c r="BY183" s="136"/>
      <c r="BZ183" s="136"/>
      <c r="CA183" s="136"/>
      <c r="CB183" s="136"/>
      <c r="CC183" s="136"/>
      <c r="CD183" s="136"/>
      <c r="CE183" s="136"/>
      <c r="CF183" s="136"/>
      <c r="CG183" s="136"/>
      <c r="CH183" s="136"/>
      <c r="CI183" s="136"/>
      <c r="CJ183" s="136"/>
      <c r="CK183" s="136"/>
      <c r="CL183" s="136"/>
      <c r="CM183" s="136"/>
      <c r="CN183" s="136"/>
      <c r="CO183" s="136"/>
      <c r="CP183" s="136"/>
      <c r="CQ183" s="136"/>
      <c r="CR183" s="136"/>
      <c r="CS183" s="136"/>
      <c r="CT183" s="136"/>
      <c r="CU183" s="136"/>
      <c r="CV183" s="136"/>
      <c r="CW183" s="136"/>
      <c r="CX183" s="136"/>
      <c r="CY183" s="136"/>
      <c r="CZ183" s="136"/>
      <c r="DA183" s="136"/>
      <c r="DB183" s="136"/>
      <c r="DC183" s="136"/>
      <c r="DD183" s="136"/>
      <c r="DE183" s="136"/>
      <c r="DF183" s="136"/>
      <c r="DG183" s="136"/>
    </row>
    <row r="184" spans="1:111" s="137" customFormat="1" ht="13.5" customHeight="1">
      <c r="A184" s="132"/>
      <c r="B184" s="133"/>
      <c r="C184" s="74"/>
      <c r="D184" s="134" t="s">
        <v>157</v>
      </c>
      <c r="E184" s="74"/>
      <c r="F184" s="27">
        <f>0.255*(10)</f>
        <v>2.5499999999999998</v>
      </c>
      <c r="G184" s="79"/>
      <c r="H184" s="79"/>
      <c r="I184" s="29"/>
      <c r="J184" s="135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  <c r="V184" s="136"/>
      <c r="W184" s="136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  <c r="BI184" s="136"/>
      <c r="BJ184" s="136"/>
      <c r="BK184" s="136"/>
      <c r="BL184" s="136"/>
      <c r="BM184" s="136"/>
      <c r="BN184" s="136"/>
      <c r="BO184" s="136"/>
      <c r="BP184" s="136"/>
      <c r="BQ184" s="136"/>
      <c r="BR184" s="136"/>
      <c r="BS184" s="136"/>
      <c r="BT184" s="136"/>
      <c r="BU184" s="136"/>
      <c r="BV184" s="136"/>
      <c r="BW184" s="136"/>
      <c r="BX184" s="136"/>
      <c r="BY184" s="136"/>
      <c r="BZ184" s="136"/>
      <c r="CA184" s="136"/>
      <c r="CB184" s="136"/>
      <c r="CC184" s="136"/>
      <c r="CD184" s="136"/>
      <c r="CE184" s="136"/>
      <c r="CF184" s="136"/>
      <c r="CG184" s="136"/>
      <c r="CH184" s="136"/>
      <c r="CI184" s="136"/>
      <c r="CJ184" s="136"/>
      <c r="CK184" s="136"/>
      <c r="CL184" s="136"/>
      <c r="CM184" s="136"/>
      <c r="CN184" s="136"/>
      <c r="CO184" s="136"/>
      <c r="CP184" s="136"/>
      <c r="CQ184" s="136"/>
      <c r="CR184" s="136"/>
      <c r="CS184" s="136"/>
      <c r="CT184" s="136"/>
      <c r="CU184" s="136"/>
      <c r="CV184" s="136"/>
      <c r="CW184" s="136"/>
      <c r="CX184" s="136"/>
      <c r="CY184" s="136"/>
      <c r="CZ184" s="136"/>
      <c r="DA184" s="136"/>
      <c r="DB184" s="136"/>
      <c r="DC184" s="136"/>
      <c r="DD184" s="136"/>
      <c r="DE184" s="136"/>
      <c r="DF184" s="136"/>
      <c r="DG184" s="136"/>
    </row>
    <row r="185" spans="1:111" s="137" customFormat="1" ht="13.5" customHeight="1">
      <c r="A185" s="20">
        <v>33</v>
      </c>
      <c r="B185" s="24" t="s">
        <v>102</v>
      </c>
      <c r="C185" s="21">
        <v>783606811</v>
      </c>
      <c r="D185" s="21" t="s">
        <v>111</v>
      </c>
      <c r="E185" s="21" t="s">
        <v>70</v>
      </c>
      <c r="F185" s="30">
        <f>SUM(F188:F193)</f>
        <v>40.29</v>
      </c>
      <c r="G185" s="22"/>
      <c r="H185" s="22">
        <f>F185*G185</f>
        <v>0</v>
      </c>
      <c r="I185" s="127" t="s">
        <v>71</v>
      </c>
      <c r="J185" s="157"/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  <c r="V185" s="136"/>
      <c r="W185" s="136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  <c r="BI185" s="136"/>
      <c r="BJ185" s="136"/>
      <c r="BK185" s="136"/>
      <c r="BL185" s="136"/>
      <c r="BM185" s="136"/>
      <c r="BN185" s="136"/>
      <c r="BO185" s="136"/>
      <c r="BP185" s="136"/>
      <c r="BQ185" s="136"/>
      <c r="BR185" s="136"/>
      <c r="BS185" s="136"/>
      <c r="BT185" s="136"/>
      <c r="BU185" s="136"/>
      <c r="BV185" s="136"/>
      <c r="BW185" s="136"/>
      <c r="BX185" s="136"/>
      <c r="BY185" s="136"/>
      <c r="BZ185" s="136"/>
      <c r="CA185" s="136"/>
      <c r="CB185" s="136"/>
      <c r="CC185" s="136"/>
      <c r="CD185" s="136"/>
      <c r="CE185" s="136"/>
      <c r="CF185" s="136"/>
      <c r="CG185" s="136"/>
      <c r="CH185" s="136"/>
      <c r="CI185" s="136"/>
      <c r="CJ185" s="136"/>
      <c r="CK185" s="136"/>
      <c r="CL185" s="136"/>
      <c r="CM185" s="136"/>
      <c r="CN185" s="136"/>
      <c r="CO185" s="136"/>
      <c r="CP185" s="136"/>
      <c r="CQ185" s="136"/>
      <c r="CR185" s="136"/>
      <c r="CS185" s="136"/>
      <c r="CT185" s="136"/>
      <c r="CU185" s="136"/>
      <c r="CV185" s="136"/>
      <c r="CW185" s="136"/>
      <c r="CX185" s="136"/>
      <c r="CY185" s="136"/>
      <c r="CZ185" s="136"/>
      <c r="DA185" s="136"/>
      <c r="DB185" s="136"/>
      <c r="DC185" s="136"/>
      <c r="DD185" s="136"/>
      <c r="DE185" s="136"/>
      <c r="DF185" s="136"/>
      <c r="DG185" s="136"/>
    </row>
    <row r="186" spans="1:111" s="137" customFormat="1" ht="13.5" customHeight="1">
      <c r="A186" s="132"/>
      <c r="B186" s="133"/>
      <c r="C186" s="74"/>
      <c r="D186" s="134" t="s">
        <v>112</v>
      </c>
      <c r="E186" s="74"/>
      <c r="F186" s="27"/>
      <c r="G186" s="79"/>
      <c r="H186" s="79"/>
      <c r="I186" s="29"/>
      <c r="J186" s="135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  <c r="W186" s="136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  <c r="BG186" s="136"/>
      <c r="BH186" s="136"/>
      <c r="BI186" s="136"/>
      <c r="BJ186" s="136"/>
      <c r="BK186" s="136"/>
      <c r="BL186" s="136"/>
      <c r="BM186" s="136"/>
      <c r="BN186" s="136"/>
      <c r="BO186" s="136"/>
      <c r="BP186" s="136"/>
      <c r="BQ186" s="136"/>
      <c r="BR186" s="136"/>
      <c r="BS186" s="136"/>
      <c r="BT186" s="136"/>
      <c r="BU186" s="136"/>
      <c r="BV186" s="136"/>
      <c r="BW186" s="136"/>
      <c r="BX186" s="136"/>
      <c r="BY186" s="136"/>
      <c r="BZ186" s="136"/>
      <c r="CA186" s="136"/>
      <c r="CB186" s="136"/>
      <c r="CC186" s="136"/>
      <c r="CD186" s="136"/>
      <c r="CE186" s="136"/>
      <c r="CF186" s="136"/>
      <c r="CG186" s="136"/>
      <c r="CH186" s="136"/>
      <c r="CI186" s="136"/>
      <c r="CJ186" s="136"/>
      <c r="CK186" s="136"/>
      <c r="CL186" s="136"/>
      <c r="CM186" s="136"/>
      <c r="CN186" s="136"/>
      <c r="CO186" s="136"/>
      <c r="CP186" s="136"/>
      <c r="CQ186" s="136"/>
      <c r="CR186" s="136"/>
      <c r="CS186" s="136"/>
      <c r="CT186" s="136"/>
      <c r="CU186" s="136"/>
      <c r="CV186" s="136"/>
      <c r="CW186" s="136"/>
      <c r="CX186" s="136"/>
      <c r="CY186" s="136"/>
      <c r="CZ186" s="136"/>
      <c r="DA186" s="136"/>
      <c r="DB186" s="136"/>
      <c r="DC186" s="136"/>
      <c r="DD186" s="136"/>
      <c r="DE186" s="136"/>
      <c r="DF186" s="136"/>
      <c r="DG186" s="136"/>
    </row>
    <row r="187" spans="1:111" s="137" customFormat="1" ht="13.5" customHeight="1">
      <c r="A187" s="132"/>
      <c r="B187" s="133"/>
      <c r="C187" s="74"/>
      <c r="D187" s="134" t="s">
        <v>151</v>
      </c>
      <c r="E187" s="74"/>
      <c r="F187" s="136"/>
      <c r="G187" s="79"/>
      <c r="H187" s="79"/>
      <c r="I187" s="29"/>
      <c r="J187" s="135"/>
      <c r="K187" s="136"/>
      <c r="L187" s="136"/>
      <c r="M187" s="136"/>
      <c r="N187" s="136"/>
      <c r="O187" s="136"/>
      <c r="P187" s="136"/>
      <c r="Q187" s="136"/>
      <c r="R187" s="136"/>
      <c r="S187" s="136"/>
      <c r="T187" s="136"/>
      <c r="U187" s="136"/>
      <c r="V187" s="136"/>
      <c r="W187" s="136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  <c r="BI187" s="136"/>
      <c r="BJ187" s="136"/>
      <c r="BK187" s="136"/>
      <c r="BL187" s="136"/>
      <c r="BM187" s="136"/>
      <c r="BN187" s="136"/>
      <c r="BO187" s="136"/>
      <c r="BP187" s="136"/>
      <c r="BQ187" s="136"/>
      <c r="BR187" s="136"/>
      <c r="BS187" s="136"/>
      <c r="BT187" s="136"/>
      <c r="BU187" s="136"/>
      <c r="BV187" s="136"/>
      <c r="BW187" s="136"/>
      <c r="BX187" s="136"/>
      <c r="BY187" s="136"/>
      <c r="BZ187" s="136"/>
      <c r="CA187" s="136"/>
      <c r="CB187" s="136"/>
      <c r="CC187" s="136"/>
      <c r="CD187" s="136"/>
      <c r="CE187" s="136"/>
      <c r="CF187" s="136"/>
      <c r="CG187" s="136"/>
      <c r="CH187" s="136"/>
      <c r="CI187" s="136"/>
      <c r="CJ187" s="136"/>
      <c r="CK187" s="136"/>
      <c r="CL187" s="136"/>
      <c r="CM187" s="136"/>
      <c r="CN187" s="136"/>
      <c r="CO187" s="136"/>
      <c r="CP187" s="136"/>
      <c r="CQ187" s="136"/>
      <c r="CR187" s="136"/>
      <c r="CS187" s="136"/>
      <c r="CT187" s="136"/>
      <c r="CU187" s="136"/>
      <c r="CV187" s="136"/>
      <c r="CW187" s="136"/>
      <c r="CX187" s="136"/>
      <c r="CY187" s="136"/>
      <c r="CZ187" s="136"/>
      <c r="DA187" s="136"/>
      <c r="DB187" s="136"/>
      <c r="DC187" s="136"/>
      <c r="DD187" s="136"/>
      <c r="DE187" s="136"/>
      <c r="DF187" s="136"/>
      <c r="DG187" s="136"/>
    </row>
    <row r="188" spans="1:111" s="137" customFormat="1" ht="13.5" customHeight="1">
      <c r="A188" s="132"/>
      <c r="B188" s="133"/>
      <c r="C188" s="74"/>
      <c r="D188" s="134" t="s">
        <v>152</v>
      </c>
      <c r="E188" s="74"/>
      <c r="F188" s="27">
        <f>0.255*(5+6)</f>
        <v>2.8050000000000002</v>
      </c>
      <c r="G188" s="79"/>
      <c r="H188" s="79"/>
      <c r="I188" s="29"/>
      <c r="J188" s="135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/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  <c r="BI188" s="136"/>
      <c r="BJ188" s="136"/>
      <c r="BK188" s="136"/>
      <c r="BL188" s="136"/>
      <c r="BM188" s="136"/>
      <c r="BN188" s="136"/>
      <c r="BO188" s="136"/>
      <c r="BP188" s="136"/>
      <c r="BQ188" s="136"/>
      <c r="BR188" s="136"/>
      <c r="BS188" s="136"/>
      <c r="BT188" s="136"/>
      <c r="BU188" s="136"/>
      <c r="BV188" s="136"/>
      <c r="BW188" s="136"/>
      <c r="BX188" s="136"/>
      <c r="BY188" s="136"/>
      <c r="BZ188" s="136"/>
      <c r="CA188" s="136"/>
      <c r="CB188" s="136"/>
      <c r="CC188" s="136"/>
      <c r="CD188" s="136"/>
      <c r="CE188" s="136"/>
      <c r="CF188" s="136"/>
      <c r="CG188" s="136"/>
      <c r="CH188" s="136"/>
      <c r="CI188" s="136"/>
      <c r="CJ188" s="136"/>
      <c r="CK188" s="136"/>
      <c r="CL188" s="136"/>
      <c r="CM188" s="136"/>
      <c r="CN188" s="136"/>
      <c r="CO188" s="136"/>
      <c r="CP188" s="136"/>
      <c r="CQ188" s="136"/>
      <c r="CR188" s="136"/>
      <c r="CS188" s="136"/>
      <c r="CT188" s="136"/>
      <c r="CU188" s="136"/>
      <c r="CV188" s="136"/>
      <c r="CW188" s="136"/>
      <c r="CX188" s="136"/>
      <c r="CY188" s="136"/>
      <c r="CZ188" s="136"/>
      <c r="DA188" s="136"/>
      <c r="DB188" s="136"/>
      <c r="DC188" s="136"/>
      <c r="DD188" s="136"/>
      <c r="DE188" s="136"/>
      <c r="DF188" s="136"/>
      <c r="DG188" s="136"/>
    </row>
    <row r="189" spans="1:111" s="136" customFormat="1" ht="13.5" customHeight="1">
      <c r="A189" s="132"/>
      <c r="B189" s="133"/>
      <c r="C189" s="74"/>
      <c r="D189" s="134" t="s">
        <v>153</v>
      </c>
      <c r="E189" s="74"/>
      <c r="F189" s="27">
        <f>0.255*(6+7+9+20)</f>
        <v>10.71</v>
      </c>
      <c r="G189" s="79"/>
      <c r="H189" s="79"/>
      <c r="I189" s="29"/>
      <c r="J189" s="135"/>
    </row>
    <row r="190" spans="1:111" s="136" customFormat="1" ht="13.5" customHeight="1">
      <c r="A190" s="132"/>
      <c r="B190" s="133"/>
      <c r="C190" s="74"/>
      <c r="D190" s="134" t="s">
        <v>154</v>
      </c>
      <c r="E190" s="74"/>
      <c r="F190" s="27">
        <f>0.255*(6+5+9+20)</f>
        <v>10.199999999999999</v>
      </c>
      <c r="G190" s="79"/>
      <c r="H190" s="79"/>
      <c r="I190" s="29"/>
      <c r="J190" s="135"/>
    </row>
    <row r="191" spans="1:111" s="137" customFormat="1" ht="13.5" customHeight="1">
      <c r="A191" s="132"/>
      <c r="B191" s="133"/>
      <c r="C191" s="74"/>
      <c r="D191" s="134" t="s">
        <v>155</v>
      </c>
      <c r="E191" s="74"/>
      <c r="F191" s="27">
        <f>0.255*(6+5+9+20)</f>
        <v>10.199999999999999</v>
      </c>
      <c r="G191" s="79"/>
      <c r="H191" s="79"/>
      <c r="I191" s="29"/>
      <c r="J191" s="135"/>
      <c r="K191" s="136"/>
      <c r="L191" s="136"/>
      <c r="M191" s="136"/>
      <c r="N191" s="136"/>
      <c r="O191" s="136"/>
      <c r="P191" s="136"/>
      <c r="Q191" s="136"/>
      <c r="R191" s="136"/>
      <c r="S191" s="136"/>
      <c r="T191" s="136"/>
      <c r="U191" s="136"/>
      <c r="V191" s="136"/>
      <c r="W191" s="136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  <c r="BE191" s="136"/>
      <c r="BF191" s="136"/>
      <c r="BG191" s="136"/>
      <c r="BH191" s="136"/>
      <c r="BI191" s="136"/>
      <c r="BJ191" s="136"/>
      <c r="BK191" s="136"/>
      <c r="BL191" s="136"/>
      <c r="BM191" s="136"/>
      <c r="BN191" s="136"/>
      <c r="BO191" s="136"/>
      <c r="BP191" s="136"/>
      <c r="BQ191" s="136"/>
      <c r="BR191" s="136"/>
      <c r="BS191" s="136"/>
      <c r="BT191" s="136"/>
      <c r="BU191" s="136"/>
      <c r="BV191" s="136"/>
      <c r="BW191" s="136"/>
      <c r="BX191" s="136"/>
      <c r="BY191" s="136"/>
      <c r="BZ191" s="136"/>
      <c r="CA191" s="136"/>
      <c r="CB191" s="136"/>
      <c r="CC191" s="136"/>
      <c r="CD191" s="136"/>
      <c r="CE191" s="136"/>
      <c r="CF191" s="136"/>
      <c r="CG191" s="136"/>
      <c r="CH191" s="136"/>
      <c r="CI191" s="136"/>
      <c r="CJ191" s="136"/>
      <c r="CK191" s="136"/>
      <c r="CL191" s="136"/>
      <c r="CM191" s="136"/>
      <c r="CN191" s="136"/>
      <c r="CO191" s="136"/>
      <c r="CP191" s="136"/>
      <c r="CQ191" s="136"/>
      <c r="CR191" s="136"/>
      <c r="CS191" s="136"/>
      <c r="CT191" s="136"/>
      <c r="CU191" s="136"/>
      <c r="CV191" s="136"/>
      <c r="CW191" s="136"/>
      <c r="CX191" s="136"/>
      <c r="CY191" s="136"/>
      <c r="CZ191" s="136"/>
      <c r="DA191" s="136"/>
      <c r="DB191" s="136"/>
      <c r="DC191" s="136"/>
      <c r="DD191" s="136"/>
      <c r="DE191" s="136"/>
      <c r="DF191" s="136"/>
      <c r="DG191" s="136"/>
    </row>
    <row r="192" spans="1:111" s="137" customFormat="1" ht="13.5" customHeight="1">
      <c r="A192" s="132"/>
      <c r="B192" s="133"/>
      <c r="C192" s="74"/>
      <c r="D192" s="134" t="s">
        <v>156</v>
      </c>
      <c r="E192" s="74"/>
      <c r="F192" s="27">
        <f>0.255*(6+9)</f>
        <v>3.8250000000000002</v>
      </c>
      <c r="G192" s="79"/>
      <c r="H192" s="79"/>
      <c r="I192" s="29"/>
      <c r="J192" s="135"/>
      <c r="K192" s="136"/>
      <c r="L192" s="136"/>
      <c r="M192" s="136"/>
      <c r="N192" s="136"/>
      <c r="O192" s="136"/>
      <c r="P192" s="136"/>
      <c r="Q192" s="136"/>
      <c r="R192" s="136"/>
      <c r="S192" s="136"/>
      <c r="T192" s="136"/>
      <c r="U192" s="136"/>
      <c r="V192" s="136"/>
      <c r="W192" s="136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  <c r="BI192" s="136"/>
      <c r="BJ192" s="136"/>
      <c r="BK192" s="136"/>
      <c r="BL192" s="136"/>
      <c r="BM192" s="136"/>
      <c r="BN192" s="136"/>
      <c r="BO192" s="136"/>
      <c r="BP192" s="136"/>
      <c r="BQ192" s="136"/>
      <c r="BR192" s="136"/>
      <c r="BS192" s="136"/>
      <c r="BT192" s="136"/>
      <c r="BU192" s="136"/>
      <c r="BV192" s="136"/>
      <c r="BW192" s="136"/>
      <c r="BX192" s="136"/>
      <c r="BY192" s="136"/>
      <c r="BZ192" s="136"/>
      <c r="CA192" s="136"/>
      <c r="CB192" s="136"/>
      <c r="CC192" s="136"/>
      <c r="CD192" s="136"/>
      <c r="CE192" s="136"/>
      <c r="CF192" s="136"/>
      <c r="CG192" s="136"/>
      <c r="CH192" s="136"/>
      <c r="CI192" s="136"/>
      <c r="CJ192" s="136"/>
      <c r="CK192" s="136"/>
      <c r="CL192" s="136"/>
      <c r="CM192" s="136"/>
      <c r="CN192" s="136"/>
      <c r="CO192" s="136"/>
      <c r="CP192" s="136"/>
      <c r="CQ192" s="136"/>
      <c r="CR192" s="136"/>
      <c r="CS192" s="136"/>
      <c r="CT192" s="136"/>
      <c r="CU192" s="136"/>
      <c r="CV192" s="136"/>
      <c r="CW192" s="136"/>
      <c r="CX192" s="136"/>
      <c r="CY192" s="136"/>
      <c r="CZ192" s="136"/>
      <c r="DA192" s="136"/>
      <c r="DB192" s="136"/>
      <c r="DC192" s="136"/>
      <c r="DD192" s="136"/>
      <c r="DE192" s="136"/>
      <c r="DF192" s="136"/>
      <c r="DG192" s="136"/>
    </row>
    <row r="193" spans="1:111" s="137" customFormat="1" ht="13.5" customHeight="1">
      <c r="A193" s="132"/>
      <c r="B193" s="133"/>
      <c r="C193" s="74"/>
      <c r="D193" s="134" t="s">
        <v>157</v>
      </c>
      <c r="E193" s="74"/>
      <c r="F193" s="27">
        <f>0.255*(10)</f>
        <v>2.5499999999999998</v>
      </c>
      <c r="G193" s="79"/>
      <c r="H193" s="79"/>
      <c r="I193" s="29"/>
      <c r="J193" s="135"/>
      <c r="K193" s="136"/>
      <c r="L193" s="136"/>
      <c r="M193" s="136"/>
      <c r="N193" s="136"/>
      <c r="O193" s="136"/>
      <c r="P193" s="136"/>
      <c r="Q193" s="136"/>
      <c r="R193" s="136"/>
      <c r="S193" s="136"/>
      <c r="T193" s="136"/>
      <c r="U193" s="136"/>
      <c r="V193" s="136"/>
      <c r="W193" s="136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  <c r="BE193" s="136"/>
      <c r="BF193" s="136"/>
      <c r="BG193" s="136"/>
      <c r="BH193" s="136"/>
      <c r="BI193" s="136"/>
      <c r="BJ193" s="136"/>
      <c r="BK193" s="136"/>
      <c r="BL193" s="136"/>
      <c r="BM193" s="136"/>
      <c r="BN193" s="136"/>
      <c r="BO193" s="136"/>
      <c r="BP193" s="136"/>
      <c r="BQ193" s="136"/>
      <c r="BR193" s="136"/>
      <c r="BS193" s="136"/>
      <c r="BT193" s="136"/>
      <c r="BU193" s="136"/>
      <c r="BV193" s="136"/>
      <c r="BW193" s="136"/>
      <c r="BX193" s="136"/>
      <c r="BY193" s="136"/>
      <c r="BZ193" s="136"/>
      <c r="CA193" s="136"/>
      <c r="CB193" s="136"/>
      <c r="CC193" s="136"/>
      <c r="CD193" s="136"/>
      <c r="CE193" s="136"/>
      <c r="CF193" s="136"/>
      <c r="CG193" s="136"/>
      <c r="CH193" s="136"/>
      <c r="CI193" s="136"/>
      <c r="CJ193" s="136"/>
      <c r="CK193" s="136"/>
      <c r="CL193" s="136"/>
      <c r="CM193" s="136"/>
      <c r="CN193" s="136"/>
      <c r="CO193" s="136"/>
      <c r="CP193" s="136"/>
      <c r="CQ193" s="136"/>
      <c r="CR193" s="136"/>
      <c r="CS193" s="136"/>
      <c r="CT193" s="136"/>
      <c r="CU193" s="136"/>
      <c r="CV193" s="136"/>
      <c r="CW193" s="136"/>
      <c r="CX193" s="136"/>
      <c r="CY193" s="136"/>
      <c r="CZ193" s="136"/>
      <c r="DA193" s="136"/>
      <c r="DB193" s="136"/>
      <c r="DC193" s="136"/>
      <c r="DD193" s="136"/>
      <c r="DE193" s="136"/>
      <c r="DF193" s="136"/>
      <c r="DG193" s="136"/>
    </row>
    <row r="194" spans="1:111" s="137" customFormat="1" ht="13.5" customHeight="1">
      <c r="A194" s="20">
        <v>34</v>
      </c>
      <c r="B194" s="24" t="s">
        <v>102</v>
      </c>
      <c r="C194" s="21">
        <v>783606861</v>
      </c>
      <c r="D194" s="21" t="s">
        <v>113</v>
      </c>
      <c r="E194" s="21" t="s">
        <v>25</v>
      </c>
      <c r="F194" s="30">
        <f>SUM(F196:F201)</f>
        <v>204.5</v>
      </c>
      <c r="G194" s="22"/>
      <c r="H194" s="22">
        <f>F194*G194</f>
        <v>0</v>
      </c>
      <c r="I194" s="127" t="s">
        <v>71</v>
      </c>
      <c r="J194" s="157"/>
      <c r="K194" s="136"/>
      <c r="L194" s="136"/>
      <c r="M194" s="136"/>
      <c r="N194" s="136"/>
      <c r="O194" s="136"/>
      <c r="P194" s="136"/>
      <c r="Q194" s="136"/>
      <c r="R194" s="136"/>
      <c r="S194" s="136"/>
      <c r="T194" s="136"/>
      <c r="U194" s="136"/>
      <c r="V194" s="136"/>
      <c r="W194" s="136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  <c r="BI194" s="136"/>
      <c r="BJ194" s="136"/>
      <c r="BK194" s="136"/>
      <c r="BL194" s="136"/>
      <c r="BM194" s="136"/>
      <c r="BN194" s="136"/>
      <c r="BO194" s="136"/>
      <c r="BP194" s="136"/>
      <c r="BQ194" s="136"/>
      <c r="BR194" s="136"/>
      <c r="BS194" s="136"/>
      <c r="BT194" s="136"/>
      <c r="BU194" s="136"/>
      <c r="BV194" s="136"/>
      <c r="BW194" s="136"/>
      <c r="BX194" s="136"/>
      <c r="BY194" s="136"/>
      <c r="BZ194" s="136"/>
      <c r="CA194" s="136"/>
      <c r="CB194" s="136"/>
      <c r="CC194" s="136"/>
      <c r="CD194" s="136"/>
      <c r="CE194" s="136"/>
      <c r="CF194" s="136"/>
      <c r="CG194" s="136"/>
      <c r="CH194" s="136"/>
      <c r="CI194" s="136"/>
      <c r="CJ194" s="136"/>
      <c r="CK194" s="136"/>
      <c r="CL194" s="136"/>
      <c r="CM194" s="136"/>
      <c r="CN194" s="136"/>
      <c r="CO194" s="136"/>
      <c r="CP194" s="136"/>
      <c r="CQ194" s="136"/>
      <c r="CR194" s="136"/>
      <c r="CS194" s="136"/>
      <c r="CT194" s="136"/>
      <c r="CU194" s="136"/>
      <c r="CV194" s="136"/>
      <c r="CW194" s="136"/>
      <c r="CX194" s="136"/>
      <c r="CY194" s="136"/>
      <c r="CZ194" s="136"/>
      <c r="DA194" s="136"/>
      <c r="DB194" s="136"/>
      <c r="DC194" s="136"/>
      <c r="DD194" s="136"/>
      <c r="DE194" s="136"/>
      <c r="DF194" s="136"/>
      <c r="DG194" s="136"/>
    </row>
    <row r="195" spans="1:111" s="137" customFormat="1" ht="13.5" customHeight="1">
      <c r="A195" s="132"/>
      <c r="B195" s="133"/>
      <c r="C195" s="74"/>
      <c r="D195" s="134" t="s">
        <v>114</v>
      </c>
      <c r="E195" s="74"/>
      <c r="F195" s="27"/>
      <c r="G195" s="79"/>
      <c r="H195" s="79"/>
      <c r="I195" s="29"/>
      <c r="J195" s="135"/>
      <c r="K195" s="136"/>
      <c r="L195" s="136"/>
      <c r="M195" s="136"/>
      <c r="N195" s="136"/>
      <c r="O195" s="136"/>
      <c r="P195" s="136"/>
      <c r="Q195" s="136"/>
      <c r="R195" s="136"/>
      <c r="S195" s="136"/>
      <c r="T195" s="136"/>
      <c r="U195" s="136"/>
      <c r="V195" s="136"/>
      <c r="W195" s="136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/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  <c r="BG195" s="136"/>
      <c r="BH195" s="136"/>
      <c r="BI195" s="136"/>
      <c r="BJ195" s="136"/>
      <c r="BK195" s="136"/>
      <c r="BL195" s="136"/>
      <c r="BM195" s="136"/>
      <c r="BN195" s="136"/>
      <c r="BO195" s="136"/>
      <c r="BP195" s="136"/>
      <c r="BQ195" s="136"/>
      <c r="BR195" s="136"/>
      <c r="BS195" s="136"/>
      <c r="BT195" s="136"/>
      <c r="BU195" s="136"/>
      <c r="BV195" s="136"/>
      <c r="BW195" s="136"/>
      <c r="BX195" s="136"/>
      <c r="BY195" s="136"/>
      <c r="BZ195" s="136"/>
      <c r="CA195" s="136"/>
      <c r="CB195" s="136"/>
      <c r="CC195" s="136"/>
      <c r="CD195" s="136"/>
      <c r="CE195" s="136"/>
      <c r="CF195" s="136"/>
      <c r="CG195" s="136"/>
      <c r="CH195" s="136"/>
      <c r="CI195" s="136"/>
      <c r="CJ195" s="136"/>
      <c r="CK195" s="136"/>
      <c r="CL195" s="136"/>
      <c r="CM195" s="136"/>
      <c r="CN195" s="136"/>
      <c r="CO195" s="136"/>
      <c r="CP195" s="136"/>
      <c r="CQ195" s="136"/>
      <c r="CR195" s="136"/>
      <c r="CS195" s="136"/>
      <c r="CT195" s="136"/>
      <c r="CU195" s="136"/>
      <c r="CV195" s="136"/>
      <c r="CW195" s="136"/>
      <c r="CX195" s="136"/>
      <c r="CY195" s="136"/>
      <c r="CZ195" s="136"/>
      <c r="DA195" s="136"/>
      <c r="DB195" s="136"/>
      <c r="DC195" s="136"/>
      <c r="DD195" s="136"/>
      <c r="DE195" s="136"/>
      <c r="DF195" s="136"/>
      <c r="DG195" s="136"/>
    </row>
    <row r="196" spans="1:111" s="137" customFormat="1" ht="13.5" customHeight="1">
      <c r="A196" s="132"/>
      <c r="B196" s="133"/>
      <c r="C196" s="74"/>
      <c r="D196" s="134" t="s">
        <v>165</v>
      </c>
      <c r="E196" s="74"/>
      <c r="F196" s="27">
        <f>(11+5+24.9)</f>
        <v>40.9</v>
      </c>
      <c r="G196" s="79"/>
      <c r="H196" s="79"/>
      <c r="I196" s="29"/>
      <c r="J196" s="158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  <c r="W196" s="136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  <c r="BI196" s="136"/>
      <c r="BJ196" s="136"/>
      <c r="BK196" s="136"/>
      <c r="BL196" s="136"/>
      <c r="BM196" s="136"/>
      <c r="BN196" s="136"/>
      <c r="BO196" s="136"/>
      <c r="BP196" s="136"/>
      <c r="BQ196" s="136"/>
      <c r="BR196" s="136"/>
      <c r="BS196" s="136"/>
      <c r="BT196" s="136"/>
      <c r="BU196" s="136"/>
      <c r="BV196" s="136"/>
      <c r="BW196" s="136"/>
      <c r="BX196" s="136"/>
      <c r="BY196" s="136"/>
      <c r="BZ196" s="136"/>
      <c r="CA196" s="136"/>
      <c r="CB196" s="136"/>
      <c r="CC196" s="136"/>
      <c r="CD196" s="136"/>
      <c r="CE196" s="136"/>
      <c r="CF196" s="136"/>
      <c r="CG196" s="136"/>
      <c r="CH196" s="136"/>
      <c r="CI196" s="136"/>
      <c r="CJ196" s="136"/>
      <c r="CK196" s="136"/>
      <c r="CL196" s="136"/>
      <c r="CM196" s="136"/>
      <c r="CN196" s="136"/>
      <c r="CO196" s="136"/>
      <c r="CP196" s="136"/>
      <c r="CQ196" s="136"/>
      <c r="CR196" s="136"/>
      <c r="CS196" s="136"/>
      <c r="CT196" s="136"/>
      <c r="CU196" s="136"/>
      <c r="CV196" s="136"/>
      <c r="CW196" s="136"/>
      <c r="CX196" s="136"/>
      <c r="CY196" s="136"/>
      <c r="CZ196" s="136"/>
      <c r="DA196" s="136"/>
      <c r="DB196" s="136"/>
      <c r="DC196" s="136"/>
      <c r="DD196" s="136"/>
      <c r="DE196" s="136"/>
      <c r="DF196" s="136"/>
      <c r="DG196" s="136"/>
    </row>
    <row r="197" spans="1:111" s="136" customFormat="1" ht="13.5" customHeight="1">
      <c r="A197" s="132"/>
      <c r="B197" s="133"/>
      <c r="C197" s="74"/>
      <c r="D197" s="134" t="s">
        <v>166</v>
      </c>
      <c r="E197" s="74"/>
      <c r="F197" s="27">
        <f>(29.2+2+12.4)</f>
        <v>43.6</v>
      </c>
      <c r="G197" s="79"/>
      <c r="H197" s="79"/>
      <c r="I197" s="29"/>
      <c r="J197" s="158"/>
    </row>
    <row r="198" spans="1:111" s="136" customFormat="1" ht="13.5" customHeight="1">
      <c r="A198" s="132"/>
      <c r="B198" s="133"/>
      <c r="C198" s="74"/>
      <c r="D198" s="134" t="s">
        <v>167</v>
      </c>
      <c r="E198" s="74"/>
      <c r="F198" s="27">
        <f>(29.2+2+12.8)</f>
        <v>44</v>
      </c>
      <c r="G198" s="79"/>
      <c r="H198" s="79"/>
      <c r="I198" s="29"/>
      <c r="J198" s="158"/>
    </row>
    <row r="199" spans="1:111" s="137" customFormat="1" ht="13.5" customHeight="1">
      <c r="A199" s="132"/>
      <c r="B199" s="133"/>
      <c r="C199" s="74"/>
      <c r="D199" s="134" t="s">
        <v>168</v>
      </c>
      <c r="E199" s="74"/>
      <c r="F199" s="27">
        <f>(29.2+2+11.9)</f>
        <v>43.1</v>
      </c>
      <c r="G199" s="79"/>
      <c r="H199" s="79"/>
      <c r="I199" s="29"/>
      <c r="J199" s="158"/>
      <c r="K199" s="136"/>
      <c r="L199" s="136"/>
      <c r="M199" s="136"/>
      <c r="N199" s="136"/>
      <c r="O199" s="136"/>
      <c r="P199" s="136"/>
      <c r="Q199" s="136"/>
      <c r="R199" s="136"/>
      <c r="S199" s="136"/>
      <c r="T199" s="136"/>
      <c r="U199" s="136"/>
      <c r="V199" s="136"/>
      <c r="W199" s="136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  <c r="BE199" s="136"/>
      <c r="BF199" s="136"/>
      <c r="BG199" s="136"/>
      <c r="BH199" s="136"/>
      <c r="BI199" s="136"/>
      <c r="BJ199" s="136"/>
      <c r="BK199" s="136"/>
      <c r="BL199" s="136"/>
      <c r="BM199" s="136"/>
      <c r="BN199" s="136"/>
      <c r="BO199" s="136"/>
      <c r="BP199" s="136"/>
      <c r="BQ199" s="136"/>
      <c r="BR199" s="136"/>
      <c r="BS199" s="136"/>
      <c r="BT199" s="136"/>
      <c r="BU199" s="136"/>
      <c r="BV199" s="136"/>
      <c r="BW199" s="136"/>
      <c r="BX199" s="136"/>
      <c r="BY199" s="136"/>
      <c r="BZ199" s="136"/>
      <c r="CA199" s="136"/>
      <c r="CB199" s="136"/>
      <c r="CC199" s="136"/>
      <c r="CD199" s="136"/>
      <c r="CE199" s="136"/>
      <c r="CF199" s="136"/>
      <c r="CG199" s="136"/>
      <c r="CH199" s="136"/>
      <c r="CI199" s="136"/>
      <c r="CJ199" s="136"/>
      <c r="CK199" s="136"/>
      <c r="CL199" s="136"/>
      <c r="CM199" s="136"/>
      <c r="CN199" s="136"/>
      <c r="CO199" s="136"/>
      <c r="CP199" s="136"/>
      <c r="CQ199" s="136"/>
      <c r="CR199" s="136"/>
      <c r="CS199" s="136"/>
      <c r="CT199" s="136"/>
      <c r="CU199" s="136"/>
      <c r="CV199" s="136"/>
      <c r="CW199" s="136"/>
      <c r="CX199" s="136"/>
      <c r="CY199" s="136"/>
      <c r="CZ199" s="136"/>
      <c r="DA199" s="136"/>
      <c r="DB199" s="136"/>
      <c r="DC199" s="136"/>
      <c r="DD199" s="136"/>
      <c r="DE199" s="136"/>
      <c r="DF199" s="136"/>
      <c r="DG199" s="136"/>
    </row>
    <row r="200" spans="1:111" s="137" customFormat="1" ht="13.5" customHeight="1">
      <c r="A200" s="132"/>
      <c r="B200" s="133"/>
      <c r="C200" s="74"/>
      <c r="D200" s="134" t="s">
        <v>169</v>
      </c>
      <c r="E200" s="74"/>
      <c r="F200" s="27">
        <f>(14.6+7.7)</f>
        <v>22.3</v>
      </c>
      <c r="G200" s="79"/>
      <c r="H200" s="79"/>
      <c r="I200" s="29"/>
      <c r="J200" s="158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  <c r="W200" s="136"/>
      <c r="X200" s="136"/>
      <c r="Y200" s="136"/>
      <c r="Z200" s="136"/>
      <c r="AA200" s="136"/>
      <c r="AB200" s="136"/>
      <c r="AC200" s="136"/>
      <c r="AD200" s="136"/>
      <c r="AE200" s="136"/>
      <c r="AF200" s="136"/>
      <c r="AG200" s="136"/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  <c r="AR200" s="136"/>
      <c r="AS200" s="136"/>
      <c r="AT200" s="136"/>
      <c r="AU200" s="136"/>
      <c r="AV200" s="136"/>
      <c r="AW200" s="136"/>
      <c r="AX200" s="136"/>
      <c r="AY200" s="136"/>
      <c r="AZ200" s="136"/>
      <c r="BA200" s="136"/>
      <c r="BB200" s="136"/>
      <c r="BC200" s="136"/>
      <c r="BD200" s="136"/>
      <c r="BE200" s="136"/>
      <c r="BF200" s="136"/>
      <c r="BG200" s="136"/>
      <c r="BH200" s="136"/>
      <c r="BI200" s="136"/>
      <c r="BJ200" s="136"/>
      <c r="BK200" s="136"/>
      <c r="BL200" s="136"/>
      <c r="BM200" s="136"/>
      <c r="BN200" s="136"/>
      <c r="BO200" s="136"/>
      <c r="BP200" s="136"/>
      <c r="BQ200" s="136"/>
      <c r="BR200" s="136"/>
      <c r="BS200" s="136"/>
      <c r="BT200" s="136"/>
      <c r="BU200" s="136"/>
      <c r="BV200" s="136"/>
      <c r="BW200" s="136"/>
      <c r="BX200" s="136"/>
      <c r="BY200" s="136"/>
      <c r="BZ200" s="136"/>
      <c r="CA200" s="136"/>
      <c r="CB200" s="136"/>
      <c r="CC200" s="136"/>
      <c r="CD200" s="136"/>
      <c r="CE200" s="136"/>
      <c r="CF200" s="136"/>
      <c r="CG200" s="136"/>
      <c r="CH200" s="136"/>
      <c r="CI200" s="136"/>
      <c r="CJ200" s="136"/>
      <c r="CK200" s="136"/>
      <c r="CL200" s="136"/>
      <c r="CM200" s="136"/>
      <c r="CN200" s="136"/>
      <c r="CO200" s="136"/>
      <c r="CP200" s="136"/>
      <c r="CQ200" s="136"/>
      <c r="CR200" s="136"/>
      <c r="CS200" s="136"/>
      <c r="CT200" s="136"/>
      <c r="CU200" s="136"/>
      <c r="CV200" s="136"/>
      <c r="CW200" s="136"/>
      <c r="CX200" s="136"/>
      <c r="CY200" s="136"/>
      <c r="CZ200" s="136"/>
      <c r="DA200" s="136"/>
      <c r="DB200" s="136"/>
      <c r="DC200" s="136"/>
      <c r="DD200" s="136"/>
      <c r="DE200" s="136"/>
      <c r="DF200" s="136"/>
      <c r="DG200" s="136"/>
    </row>
    <row r="201" spans="1:111" s="137" customFormat="1" ht="13.5" customHeight="1">
      <c r="A201" s="132"/>
      <c r="B201" s="133"/>
      <c r="C201" s="74"/>
      <c r="D201" s="134" t="s">
        <v>170</v>
      </c>
      <c r="E201" s="74"/>
      <c r="F201" s="27">
        <f>(5.5+5.1)</f>
        <v>10.6</v>
      </c>
      <c r="G201" s="79"/>
      <c r="H201" s="79"/>
      <c r="I201" s="29"/>
      <c r="J201" s="158"/>
      <c r="K201" s="136"/>
      <c r="L201" s="136"/>
      <c r="M201" s="136"/>
      <c r="N201" s="136"/>
      <c r="O201" s="136"/>
      <c r="P201" s="136"/>
      <c r="Q201" s="136"/>
      <c r="R201" s="136"/>
      <c r="S201" s="136"/>
      <c r="T201" s="136"/>
      <c r="U201" s="136"/>
      <c r="V201" s="136"/>
      <c r="W201" s="136"/>
      <c r="X201" s="136"/>
      <c r="Y201" s="136"/>
      <c r="Z201" s="136"/>
      <c r="AA201" s="136"/>
      <c r="AB201" s="136"/>
      <c r="AC201" s="136"/>
      <c r="AD201" s="136"/>
      <c r="AE201" s="136"/>
      <c r="AF201" s="136"/>
      <c r="AG201" s="136"/>
      <c r="AH201" s="136"/>
      <c r="AI201" s="136"/>
      <c r="AJ201" s="136"/>
      <c r="AK201" s="136"/>
      <c r="AL201" s="136"/>
      <c r="AM201" s="136"/>
      <c r="AN201" s="136"/>
      <c r="AO201" s="136"/>
      <c r="AP201" s="136"/>
      <c r="AQ201" s="136"/>
      <c r="AR201" s="136"/>
      <c r="AS201" s="136"/>
      <c r="AT201" s="136"/>
      <c r="AU201" s="136"/>
      <c r="AV201" s="136"/>
      <c r="AW201" s="136"/>
      <c r="AX201" s="136"/>
      <c r="AY201" s="136"/>
      <c r="AZ201" s="136"/>
      <c r="BA201" s="136"/>
      <c r="BB201" s="136"/>
      <c r="BC201" s="136"/>
      <c r="BD201" s="136"/>
      <c r="BE201" s="136"/>
      <c r="BF201" s="136"/>
      <c r="BG201" s="136"/>
      <c r="BH201" s="136"/>
      <c r="BI201" s="136"/>
      <c r="BJ201" s="136"/>
      <c r="BK201" s="136"/>
      <c r="BL201" s="136"/>
      <c r="BM201" s="136"/>
      <c r="BN201" s="136"/>
      <c r="BO201" s="136"/>
      <c r="BP201" s="136"/>
      <c r="BQ201" s="136"/>
      <c r="BR201" s="136"/>
      <c r="BS201" s="136"/>
      <c r="BT201" s="136"/>
      <c r="BU201" s="136"/>
      <c r="BV201" s="136"/>
      <c r="BW201" s="136"/>
      <c r="BX201" s="136"/>
      <c r="BY201" s="136"/>
      <c r="BZ201" s="136"/>
      <c r="CA201" s="136"/>
      <c r="CB201" s="136"/>
      <c r="CC201" s="136"/>
      <c r="CD201" s="136"/>
      <c r="CE201" s="136"/>
      <c r="CF201" s="136"/>
      <c r="CG201" s="136"/>
      <c r="CH201" s="136"/>
      <c r="CI201" s="136"/>
      <c r="CJ201" s="136"/>
      <c r="CK201" s="136"/>
      <c r="CL201" s="136"/>
      <c r="CM201" s="136"/>
      <c r="CN201" s="136"/>
      <c r="CO201" s="136"/>
      <c r="CP201" s="136"/>
      <c r="CQ201" s="136"/>
      <c r="CR201" s="136"/>
      <c r="CS201" s="136"/>
      <c r="CT201" s="136"/>
      <c r="CU201" s="136"/>
      <c r="CV201" s="136"/>
      <c r="CW201" s="136"/>
      <c r="CX201" s="136"/>
      <c r="CY201" s="136"/>
      <c r="CZ201" s="136"/>
      <c r="DA201" s="136"/>
      <c r="DB201" s="136"/>
      <c r="DC201" s="136"/>
      <c r="DD201" s="136"/>
      <c r="DE201" s="136"/>
      <c r="DF201" s="136"/>
      <c r="DG201" s="136"/>
    </row>
    <row r="202" spans="1:111" s="137" customFormat="1" ht="13.5" customHeight="1">
      <c r="A202" s="20">
        <v>35</v>
      </c>
      <c r="B202" s="24" t="s">
        <v>102</v>
      </c>
      <c r="C202" s="21">
        <v>783614111</v>
      </c>
      <c r="D202" s="21" t="s">
        <v>115</v>
      </c>
      <c r="E202" s="21" t="s">
        <v>70</v>
      </c>
      <c r="F202" s="30">
        <f>SUM(F205:F210)</f>
        <v>40.29</v>
      </c>
      <c r="G202" s="22"/>
      <c r="H202" s="22">
        <f>F202*G202</f>
        <v>0</v>
      </c>
      <c r="I202" s="127" t="s">
        <v>71</v>
      </c>
      <c r="J202" s="135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  <c r="W202" s="136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/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  <c r="BI202" s="136"/>
      <c r="BJ202" s="136"/>
      <c r="BK202" s="136"/>
      <c r="BL202" s="136"/>
      <c r="BM202" s="136"/>
      <c r="BN202" s="136"/>
      <c r="BO202" s="136"/>
      <c r="BP202" s="136"/>
      <c r="BQ202" s="136"/>
      <c r="BR202" s="136"/>
      <c r="BS202" s="136"/>
      <c r="BT202" s="136"/>
      <c r="BU202" s="136"/>
      <c r="BV202" s="136"/>
      <c r="BW202" s="136"/>
      <c r="BX202" s="136"/>
      <c r="BY202" s="136"/>
      <c r="BZ202" s="136"/>
      <c r="CA202" s="136"/>
      <c r="CB202" s="136"/>
      <c r="CC202" s="136"/>
      <c r="CD202" s="136"/>
      <c r="CE202" s="136"/>
      <c r="CF202" s="136"/>
      <c r="CG202" s="136"/>
      <c r="CH202" s="136"/>
      <c r="CI202" s="136"/>
      <c r="CJ202" s="136"/>
      <c r="CK202" s="136"/>
      <c r="CL202" s="136"/>
      <c r="CM202" s="136"/>
      <c r="CN202" s="136"/>
      <c r="CO202" s="136"/>
      <c r="CP202" s="136"/>
      <c r="CQ202" s="136"/>
      <c r="CR202" s="136"/>
      <c r="CS202" s="136"/>
      <c r="CT202" s="136"/>
      <c r="CU202" s="136"/>
      <c r="CV202" s="136"/>
      <c r="CW202" s="136"/>
      <c r="CX202" s="136"/>
      <c r="CY202" s="136"/>
      <c r="CZ202" s="136"/>
      <c r="DA202" s="136"/>
      <c r="DB202" s="136"/>
      <c r="DC202" s="136"/>
      <c r="DD202" s="136"/>
      <c r="DE202" s="136"/>
      <c r="DF202" s="136"/>
      <c r="DG202" s="136"/>
    </row>
    <row r="203" spans="1:111" s="137" customFormat="1" ht="13.5" customHeight="1">
      <c r="A203" s="132"/>
      <c r="B203" s="133"/>
      <c r="C203" s="74"/>
      <c r="D203" s="134" t="s">
        <v>116</v>
      </c>
      <c r="E203" s="74"/>
      <c r="F203" s="27"/>
      <c r="G203" s="79"/>
      <c r="H203" s="79"/>
      <c r="I203" s="29"/>
      <c r="J203" s="135"/>
      <c r="K203" s="136"/>
      <c r="L203" s="136"/>
      <c r="M203" s="136"/>
      <c r="N203" s="136"/>
      <c r="O203" s="136"/>
      <c r="P203" s="136"/>
      <c r="Q203" s="136"/>
      <c r="R203" s="136"/>
      <c r="S203" s="136"/>
      <c r="T203" s="136"/>
      <c r="U203" s="136"/>
      <c r="V203" s="136"/>
      <c r="W203" s="136"/>
      <c r="X203" s="136"/>
      <c r="Y203" s="136"/>
      <c r="Z203" s="136"/>
      <c r="AA203" s="136"/>
      <c r="AB203" s="136"/>
      <c r="AC203" s="136"/>
      <c r="AD203" s="136"/>
      <c r="AE203" s="136"/>
      <c r="AF203" s="136"/>
      <c r="AG203" s="136"/>
      <c r="AH203" s="136"/>
      <c r="AI203" s="136"/>
      <c r="AJ203" s="136"/>
      <c r="AK203" s="136"/>
      <c r="AL203" s="136"/>
      <c r="AM203" s="136"/>
      <c r="AN203" s="136"/>
      <c r="AO203" s="136"/>
      <c r="AP203" s="136"/>
      <c r="AQ203" s="136"/>
      <c r="AR203" s="136"/>
      <c r="AS203" s="136"/>
      <c r="AT203" s="136"/>
      <c r="AU203" s="136"/>
      <c r="AV203" s="136"/>
      <c r="AW203" s="136"/>
      <c r="AX203" s="136"/>
      <c r="AY203" s="136"/>
      <c r="AZ203" s="136"/>
      <c r="BA203" s="136"/>
      <c r="BB203" s="136"/>
      <c r="BC203" s="136"/>
      <c r="BD203" s="136"/>
      <c r="BE203" s="136"/>
      <c r="BF203" s="136"/>
      <c r="BG203" s="136"/>
      <c r="BH203" s="136"/>
      <c r="BI203" s="136"/>
      <c r="BJ203" s="136"/>
      <c r="BK203" s="136"/>
      <c r="BL203" s="136"/>
      <c r="BM203" s="136"/>
      <c r="BN203" s="136"/>
      <c r="BO203" s="136"/>
      <c r="BP203" s="136"/>
      <c r="BQ203" s="136"/>
      <c r="BR203" s="136"/>
      <c r="BS203" s="136"/>
      <c r="BT203" s="136"/>
      <c r="BU203" s="136"/>
      <c r="BV203" s="136"/>
      <c r="BW203" s="136"/>
      <c r="BX203" s="136"/>
      <c r="BY203" s="136"/>
      <c r="BZ203" s="136"/>
      <c r="CA203" s="136"/>
      <c r="CB203" s="136"/>
      <c r="CC203" s="136"/>
      <c r="CD203" s="136"/>
      <c r="CE203" s="136"/>
      <c r="CF203" s="136"/>
      <c r="CG203" s="136"/>
      <c r="CH203" s="136"/>
      <c r="CI203" s="136"/>
      <c r="CJ203" s="136"/>
      <c r="CK203" s="136"/>
      <c r="CL203" s="136"/>
      <c r="CM203" s="136"/>
      <c r="CN203" s="136"/>
      <c r="CO203" s="136"/>
      <c r="CP203" s="136"/>
      <c r="CQ203" s="136"/>
      <c r="CR203" s="136"/>
      <c r="CS203" s="136"/>
      <c r="CT203" s="136"/>
      <c r="CU203" s="136"/>
      <c r="CV203" s="136"/>
      <c r="CW203" s="136"/>
      <c r="CX203" s="136"/>
      <c r="CY203" s="136"/>
      <c r="CZ203" s="136"/>
      <c r="DA203" s="136"/>
      <c r="DB203" s="136"/>
      <c r="DC203" s="136"/>
      <c r="DD203" s="136"/>
      <c r="DE203" s="136"/>
      <c r="DF203" s="136"/>
      <c r="DG203" s="136"/>
    </row>
    <row r="204" spans="1:111" s="137" customFormat="1" ht="13.5" customHeight="1">
      <c r="A204" s="132"/>
      <c r="B204" s="133"/>
      <c r="C204" s="74"/>
      <c r="D204" s="134" t="s">
        <v>151</v>
      </c>
      <c r="E204" s="74"/>
      <c r="F204" s="136"/>
      <c r="G204" s="79"/>
      <c r="H204" s="79"/>
      <c r="I204" s="29"/>
      <c r="J204" s="135"/>
      <c r="K204" s="136"/>
      <c r="L204" s="136"/>
      <c r="M204" s="136"/>
      <c r="N204" s="136"/>
      <c r="O204" s="136"/>
      <c r="P204" s="136"/>
      <c r="Q204" s="136"/>
      <c r="R204" s="136"/>
      <c r="S204" s="136"/>
      <c r="T204" s="136"/>
      <c r="U204" s="136"/>
      <c r="V204" s="136"/>
      <c r="W204" s="136"/>
      <c r="X204" s="136"/>
      <c r="Y204" s="136"/>
      <c r="Z204" s="136"/>
      <c r="AA204" s="136"/>
      <c r="AB204" s="136"/>
      <c r="AC204" s="136"/>
      <c r="AD204" s="136"/>
      <c r="AE204" s="136"/>
      <c r="AF204" s="136"/>
      <c r="AG204" s="136"/>
      <c r="AH204" s="136"/>
      <c r="AI204" s="136"/>
      <c r="AJ204" s="136"/>
      <c r="AK204" s="136"/>
      <c r="AL204" s="136"/>
      <c r="AM204" s="136"/>
      <c r="AN204" s="136"/>
      <c r="AO204" s="136"/>
      <c r="AP204" s="136"/>
      <c r="AQ204" s="136"/>
      <c r="AR204" s="136"/>
      <c r="AS204" s="136"/>
      <c r="AT204" s="136"/>
      <c r="AU204" s="136"/>
      <c r="AV204" s="136"/>
      <c r="AW204" s="136"/>
      <c r="AX204" s="136"/>
      <c r="AY204" s="136"/>
      <c r="AZ204" s="136"/>
      <c r="BA204" s="136"/>
      <c r="BB204" s="136"/>
      <c r="BC204" s="136"/>
      <c r="BD204" s="136"/>
      <c r="BE204" s="136"/>
      <c r="BF204" s="136"/>
      <c r="BG204" s="136"/>
      <c r="BH204" s="136"/>
      <c r="BI204" s="136"/>
      <c r="BJ204" s="136"/>
      <c r="BK204" s="136"/>
      <c r="BL204" s="136"/>
      <c r="BM204" s="136"/>
      <c r="BN204" s="136"/>
      <c r="BO204" s="136"/>
      <c r="BP204" s="136"/>
      <c r="BQ204" s="136"/>
      <c r="BR204" s="136"/>
      <c r="BS204" s="136"/>
      <c r="BT204" s="136"/>
      <c r="BU204" s="136"/>
      <c r="BV204" s="136"/>
      <c r="BW204" s="136"/>
      <c r="BX204" s="136"/>
      <c r="BY204" s="136"/>
      <c r="BZ204" s="136"/>
      <c r="CA204" s="136"/>
      <c r="CB204" s="136"/>
      <c r="CC204" s="136"/>
      <c r="CD204" s="136"/>
      <c r="CE204" s="136"/>
      <c r="CF204" s="136"/>
      <c r="CG204" s="136"/>
      <c r="CH204" s="136"/>
      <c r="CI204" s="136"/>
      <c r="CJ204" s="136"/>
      <c r="CK204" s="136"/>
      <c r="CL204" s="136"/>
      <c r="CM204" s="136"/>
      <c r="CN204" s="136"/>
      <c r="CO204" s="136"/>
      <c r="CP204" s="136"/>
      <c r="CQ204" s="136"/>
      <c r="CR204" s="136"/>
      <c r="CS204" s="136"/>
      <c r="CT204" s="136"/>
      <c r="CU204" s="136"/>
      <c r="CV204" s="136"/>
      <c r="CW204" s="136"/>
      <c r="CX204" s="136"/>
      <c r="CY204" s="136"/>
      <c r="CZ204" s="136"/>
      <c r="DA204" s="136"/>
      <c r="DB204" s="136"/>
      <c r="DC204" s="136"/>
      <c r="DD204" s="136"/>
      <c r="DE204" s="136"/>
      <c r="DF204" s="136"/>
      <c r="DG204" s="136"/>
    </row>
    <row r="205" spans="1:111" s="137" customFormat="1" ht="13.5" customHeight="1">
      <c r="A205" s="132"/>
      <c r="B205" s="133"/>
      <c r="C205" s="74"/>
      <c r="D205" s="134" t="s">
        <v>152</v>
      </c>
      <c r="E205" s="74"/>
      <c r="F205" s="27">
        <f>0.255*(5+6)</f>
        <v>2.8050000000000002</v>
      </c>
      <c r="G205" s="79"/>
      <c r="H205" s="79"/>
      <c r="I205" s="29"/>
      <c r="J205" s="135"/>
      <c r="K205" s="136"/>
      <c r="L205" s="136"/>
      <c r="M205" s="136"/>
      <c r="N205" s="136"/>
      <c r="O205" s="136"/>
      <c r="P205" s="136"/>
      <c r="Q205" s="136"/>
      <c r="R205" s="136"/>
      <c r="S205" s="136"/>
      <c r="T205" s="136"/>
      <c r="U205" s="136"/>
      <c r="V205" s="136"/>
      <c r="W205" s="136"/>
      <c r="X205" s="136"/>
      <c r="Y205" s="136"/>
      <c r="Z205" s="136"/>
      <c r="AA205" s="136"/>
      <c r="AB205" s="136"/>
      <c r="AC205" s="136"/>
      <c r="AD205" s="136"/>
      <c r="AE205" s="136"/>
      <c r="AF205" s="136"/>
      <c r="AG205" s="136"/>
      <c r="AH205" s="136"/>
      <c r="AI205" s="136"/>
      <c r="AJ205" s="136"/>
      <c r="AK205" s="136"/>
      <c r="AL205" s="136"/>
      <c r="AM205" s="136"/>
      <c r="AN205" s="136"/>
      <c r="AO205" s="136"/>
      <c r="AP205" s="136"/>
      <c r="AQ205" s="136"/>
      <c r="AR205" s="136"/>
      <c r="AS205" s="136"/>
      <c r="AT205" s="136"/>
      <c r="AU205" s="136"/>
      <c r="AV205" s="136"/>
      <c r="AW205" s="136"/>
      <c r="AX205" s="136"/>
      <c r="AY205" s="136"/>
      <c r="AZ205" s="136"/>
      <c r="BA205" s="136"/>
      <c r="BB205" s="136"/>
      <c r="BC205" s="136"/>
      <c r="BD205" s="136"/>
      <c r="BE205" s="136"/>
      <c r="BF205" s="136"/>
      <c r="BG205" s="136"/>
      <c r="BH205" s="136"/>
      <c r="BI205" s="136"/>
      <c r="BJ205" s="136"/>
      <c r="BK205" s="136"/>
      <c r="BL205" s="136"/>
      <c r="BM205" s="136"/>
      <c r="BN205" s="136"/>
      <c r="BO205" s="136"/>
      <c r="BP205" s="136"/>
      <c r="BQ205" s="136"/>
      <c r="BR205" s="136"/>
      <c r="BS205" s="136"/>
      <c r="BT205" s="136"/>
      <c r="BU205" s="136"/>
      <c r="BV205" s="136"/>
      <c r="BW205" s="136"/>
      <c r="BX205" s="136"/>
      <c r="BY205" s="136"/>
      <c r="BZ205" s="136"/>
      <c r="CA205" s="136"/>
      <c r="CB205" s="136"/>
      <c r="CC205" s="136"/>
      <c r="CD205" s="136"/>
      <c r="CE205" s="136"/>
      <c r="CF205" s="136"/>
      <c r="CG205" s="136"/>
      <c r="CH205" s="136"/>
      <c r="CI205" s="136"/>
      <c r="CJ205" s="136"/>
      <c r="CK205" s="136"/>
      <c r="CL205" s="136"/>
      <c r="CM205" s="136"/>
      <c r="CN205" s="136"/>
      <c r="CO205" s="136"/>
      <c r="CP205" s="136"/>
      <c r="CQ205" s="136"/>
      <c r="CR205" s="136"/>
      <c r="CS205" s="136"/>
      <c r="CT205" s="136"/>
      <c r="CU205" s="136"/>
      <c r="CV205" s="136"/>
      <c r="CW205" s="136"/>
      <c r="CX205" s="136"/>
      <c r="CY205" s="136"/>
      <c r="CZ205" s="136"/>
      <c r="DA205" s="136"/>
      <c r="DB205" s="136"/>
      <c r="DC205" s="136"/>
      <c r="DD205" s="136"/>
      <c r="DE205" s="136"/>
      <c r="DF205" s="136"/>
      <c r="DG205" s="136"/>
    </row>
    <row r="206" spans="1:111" s="136" customFormat="1" ht="13.5" customHeight="1">
      <c r="A206" s="132"/>
      <c r="B206" s="133"/>
      <c r="C206" s="74"/>
      <c r="D206" s="134" t="s">
        <v>153</v>
      </c>
      <c r="E206" s="74"/>
      <c r="F206" s="27">
        <f>0.255*(6+7+9+20)</f>
        <v>10.71</v>
      </c>
      <c r="G206" s="79"/>
      <c r="H206" s="79"/>
      <c r="I206" s="29"/>
      <c r="J206" s="135"/>
    </row>
    <row r="207" spans="1:111" s="136" customFormat="1" ht="13.5" customHeight="1">
      <c r="A207" s="132"/>
      <c r="B207" s="133"/>
      <c r="C207" s="74"/>
      <c r="D207" s="134" t="s">
        <v>154</v>
      </c>
      <c r="E207" s="74"/>
      <c r="F207" s="27">
        <f>0.255*(6+5+9+20)</f>
        <v>10.199999999999999</v>
      </c>
      <c r="G207" s="79"/>
      <c r="H207" s="79"/>
      <c r="I207" s="29"/>
      <c r="J207" s="135"/>
    </row>
    <row r="208" spans="1:111" s="137" customFormat="1" ht="13.5" customHeight="1">
      <c r="A208" s="132"/>
      <c r="B208" s="133"/>
      <c r="C208" s="74"/>
      <c r="D208" s="134" t="s">
        <v>155</v>
      </c>
      <c r="E208" s="74"/>
      <c r="F208" s="27">
        <f>0.255*(6+5+9+20)</f>
        <v>10.199999999999999</v>
      </c>
      <c r="G208" s="79"/>
      <c r="H208" s="79"/>
      <c r="I208" s="29"/>
      <c r="J208" s="135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  <c r="Z208" s="136"/>
      <c r="AA208" s="136"/>
      <c r="AB208" s="136"/>
      <c r="AC208" s="136"/>
      <c r="AD208" s="136"/>
      <c r="AE208" s="136"/>
      <c r="AF208" s="136"/>
      <c r="AG208" s="136"/>
      <c r="AH208" s="136"/>
      <c r="AI208" s="136"/>
      <c r="AJ208" s="136"/>
      <c r="AK208" s="136"/>
      <c r="AL208" s="136"/>
      <c r="AM208" s="136"/>
      <c r="AN208" s="136"/>
      <c r="AO208" s="136"/>
      <c r="AP208" s="136"/>
      <c r="AQ208" s="136"/>
      <c r="AR208" s="136"/>
      <c r="AS208" s="136"/>
      <c r="AT208" s="136"/>
      <c r="AU208" s="136"/>
      <c r="AV208" s="136"/>
      <c r="AW208" s="136"/>
      <c r="AX208" s="136"/>
      <c r="AY208" s="136"/>
      <c r="AZ208" s="136"/>
      <c r="BA208" s="136"/>
      <c r="BB208" s="136"/>
      <c r="BC208" s="136"/>
      <c r="BD208" s="136"/>
      <c r="BE208" s="136"/>
      <c r="BF208" s="136"/>
      <c r="BG208" s="136"/>
      <c r="BH208" s="136"/>
      <c r="BI208" s="136"/>
      <c r="BJ208" s="136"/>
      <c r="BK208" s="136"/>
      <c r="BL208" s="136"/>
      <c r="BM208" s="136"/>
      <c r="BN208" s="136"/>
      <c r="BO208" s="136"/>
      <c r="BP208" s="136"/>
      <c r="BQ208" s="136"/>
      <c r="BR208" s="136"/>
      <c r="BS208" s="136"/>
      <c r="BT208" s="136"/>
      <c r="BU208" s="136"/>
      <c r="BV208" s="136"/>
      <c r="BW208" s="136"/>
      <c r="BX208" s="136"/>
      <c r="BY208" s="136"/>
      <c r="BZ208" s="136"/>
      <c r="CA208" s="136"/>
      <c r="CB208" s="136"/>
      <c r="CC208" s="136"/>
      <c r="CD208" s="136"/>
      <c r="CE208" s="136"/>
      <c r="CF208" s="136"/>
      <c r="CG208" s="136"/>
      <c r="CH208" s="136"/>
      <c r="CI208" s="136"/>
      <c r="CJ208" s="136"/>
      <c r="CK208" s="136"/>
      <c r="CL208" s="136"/>
      <c r="CM208" s="136"/>
      <c r="CN208" s="136"/>
      <c r="CO208" s="136"/>
      <c r="CP208" s="136"/>
      <c r="CQ208" s="136"/>
      <c r="CR208" s="136"/>
      <c r="CS208" s="136"/>
      <c r="CT208" s="136"/>
      <c r="CU208" s="136"/>
      <c r="CV208" s="136"/>
      <c r="CW208" s="136"/>
      <c r="CX208" s="136"/>
      <c r="CY208" s="136"/>
      <c r="CZ208" s="136"/>
      <c r="DA208" s="136"/>
      <c r="DB208" s="136"/>
      <c r="DC208" s="136"/>
      <c r="DD208" s="136"/>
      <c r="DE208" s="136"/>
      <c r="DF208" s="136"/>
      <c r="DG208" s="136"/>
    </row>
    <row r="209" spans="1:111" s="137" customFormat="1" ht="13.5" customHeight="1">
      <c r="A209" s="132"/>
      <c r="B209" s="133"/>
      <c r="C209" s="74"/>
      <c r="D209" s="134" t="s">
        <v>156</v>
      </c>
      <c r="E209" s="74"/>
      <c r="F209" s="27">
        <f>0.255*(6+9)</f>
        <v>3.8250000000000002</v>
      </c>
      <c r="G209" s="79"/>
      <c r="H209" s="79"/>
      <c r="I209" s="29"/>
      <c r="J209" s="135"/>
      <c r="K209" s="136"/>
      <c r="L209" s="136"/>
      <c r="M209" s="136"/>
      <c r="N209" s="136"/>
      <c r="O209" s="136"/>
      <c r="P209" s="136"/>
      <c r="Q209" s="136"/>
      <c r="R209" s="136"/>
      <c r="S209" s="136"/>
      <c r="T209" s="136"/>
      <c r="U209" s="136"/>
      <c r="V209" s="136"/>
      <c r="W209" s="136"/>
      <c r="X209" s="136"/>
      <c r="Y209" s="136"/>
      <c r="Z209" s="136"/>
      <c r="AA209" s="136"/>
      <c r="AB209" s="136"/>
      <c r="AC209" s="136"/>
      <c r="AD209" s="136"/>
      <c r="AE209" s="136"/>
      <c r="AF209" s="136"/>
      <c r="AG209" s="136"/>
      <c r="AH209" s="136"/>
      <c r="AI209" s="136"/>
      <c r="AJ209" s="136"/>
      <c r="AK209" s="136"/>
      <c r="AL209" s="136"/>
      <c r="AM209" s="136"/>
      <c r="AN209" s="136"/>
      <c r="AO209" s="136"/>
      <c r="AP209" s="136"/>
      <c r="AQ209" s="136"/>
      <c r="AR209" s="136"/>
      <c r="AS209" s="136"/>
      <c r="AT209" s="136"/>
      <c r="AU209" s="136"/>
      <c r="AV209" s="136"/>
      <c r="AW209" s="136"/>
      <c r="AX209" s="136"/>
      <c r="AY209" s="136"/>
      <c r="AZ209" s="136"/>
      <c r="BA209" s="136"/>
      <c r="BB209" s="136"/>
      <c r="BC209" s="136"/>
      <c r="BD209" s="136"/>
      <c r="BE209" s="136"/>
      <c r="BF209" s="136"/>
      <c r="BG209" s="136"/>
      <c r="BH209" s="136"/>
      <c r="BI209" s="136"/>
      <c r="BJ209" s="136"/>
      <c r="BK209" s="136"/>
      <c r="BL209" s="136"/>
      <c r="BM209" s="136"/>
      <c r="BN209" s="136"/>
      <c r="BO209" s="136"/>
      <c r="BP209" s="136"/>
      <c r="BQ209" s="136"/>
      <c r="BR209" s="136"/>
      <c r="BS209" s="136"/>
      <c r="BT209" s="136"/>
      <c r="BU209" s="136"/>
      <c r="BV209" s="136"/>
      <c r="BW209" s="136"/>
      <c r="BX209" s="136"/>
      <c r="BY209" s="136"/>
      <c r="BZ209" s="136"/>
      <c r="CA209" s="136"/>
      <c r="CB209" s="136"/>
      <c r="CC209" s="136"/>
      <c r="CD209" s="136"/>
      <c r="CE209" s="136"/>
      <c r="CF209" s="136"/>
      <c r="CG209" s="136"/>
      <c r="CH209" s="136"/>
      <c r="CI209" s="136"/>
      <c r="CJ209" s="136"/>
      <c r="CK209" s="136"/>
      <c r="CL209" s="136"/>
      <c r="CM209" s="136"/>
      <c r="CN209" s="136"/>
      <c r="CO209" s="136"/>
      <c r="CP209" s="136"/>
      <c r="CQ209" s="136"/>
      <c r="CR209" s="136"/>
      <c r="CS209" s="136"/>
      <c r="CT209" s="136"/>
      <c r="CU209" s="136"/>
      <c r="CV209" s="136"/>
      <c r="CW209" s="136"/>
      <c r="CX209" s="136"/>
      <c r="CY209" s="136"/>
      <c r="CZ209" s="136"/>
      <c r="DA209" s="136"/>
      <c r="DB209" s="136"/>
      <c r="DC209" s="136"/>
      <c r="DD209" s="136"/>
      <c r="DE209" s="136"/>
      <c r="DF209" s="136"/>
      <c r="DG209" s="136"/>
    </row>
    <row r="210" spans="1:111" s="137" customFormat="1" ht="13.5" customHeight="1">
      <c r="A210" s="132"/>
      <c r="B210" s="133"/>
      <c r="C210" s="74"/>
      <c r="D210" s="134" t="s">
        <v>157</v>
      </c>
      <c r="E210" s="74"/>
      <c r="F210" s="27">
        <f>0.255*(10)</f>
        <v>2.5499999999999998</v>
      </c>
      <c r="G210" s="79"/>
      <c r="H210" s="79"/>
      <c r="I210" s="29"/>
      <c r="J210" s="135"/>
      <c r="K210" s="136"/>
      <c r="L210" s="136"/>
      <c r="M210" s="136"/>
      <c r="N210" s="136"/>
      <c r="O210" s="136"/>
      <c r="P210" s="136"/>
      <c r="Q210" s="136"/>
      <c r="R210" s="136"/>
      <c r="S210" s="136"/>
      <c r="T210" s="136"/>
      <c r="U210" s="136"/>
      <c r="V210" s="136"/>
      <c r="W210" s="136"/>
      <c r="X210" s="136"/>
      <c r="Y210" s="136"/>
      <c r="Z210" s="136"/>
      <c r="AA210" s="136"/>
      <c r="AB210" s="136"/>
      <c r="AC210" s="136"/>
      <c r="AD210" s="136"/>
      <c r="AE210" s="136"/>
      <c r="AF210" s="136"/>
      <c r="AG210" s="136"/>
      <c r="AH210" s="136"/>
      <c r="AI210" s="136"/>
      <c r="AJ210" s="136"/>
      <c r="AK210" s="136"/>
      <c r="AL210" s="136"/>
      <c r="AM210" s="136"/>
      <c r="AN210" s="136"/>
      <c r="AO210" s="136"/>
      <c r="AP210" s="136"/>
      <c r="AQ210" s="136"/>
      <c r="AR210" s="136"/>
      <c r="AS210" s="136"/>
      <c r="AT210" s="136"/>
      <c r="AU210" s="136"/>
      <c r="AV210" s="136"/>
      <c r="AW210" s="136"/>
      <c r="AX210" s="136"/>
      <c r="AY210" s="136"/>
      <c r="AZ210" s="136"/>
      <c r="BA210" s="136"/>
      <c r="BB210" s="136"/>
      <c r="BC210" s="136"/>
      <c r="BD210" s="136"/>
      <c r="BE210" s="136"/>
      <c r="BF210" s="136"/>
      <c r="BG210" s="136"/>
      <c r="BH210" s="136"/>
      <c r="BI210" s="136"/>
      <c r="BJ210" s="136"/>
      <c r="BK210" s="136"/>
      <c r="BL210" s="136"/>
      <c r="BM210" s="136"/>
      <c r="BN210" s="136"/>
      <c r="BO210" s="136"/>
      <c r="BP210" s="136"/>
      <c r="BQ210" s="136"/>
      <c r="BR210" s="136"/>
      <c r="BS210" s="136"/>
      <c r="BT210" s="136"/>
      <c r="BU210" s="136"/>
      <c r="BV210" s="136"/>
      <c r="BW210" s="136"/>
      <c r="BX210" s="136"/>
      <c r="BY210" s="136"/>
      <c r="BZ210" s="136"/>
      <c r="CA210" s="136"/>
      <c r="CB210" s="136"/>
      <c r="CC210" s="136"/>
      <c r="CD210" s="136"/>
      <c r="CE210" s="136"/>
      <c r="CF210" s="136"/>
      <c r="CG210" s="136"/>
      <c r="CH210" s="136"/>
      <c r="CI210" s="136"/>
      <c r="CJ210" s="136"/>
      <c r="CK210" s="136"/>
      <c r="CL210" s="136"/>
      <c r="CM210" s="136"/>
      <c r="CN210" s="136"/>
      <c r="CO210" s="136"/>
      <c r="CP210" s="136"/>
      <c r="CQ210" s="136"/>
      <c r="CR210" s="136"/>
      <c r="CS210" s="136"/>
      <c r="CT210" s="136"/>
      <c r="CU210" s="136"/>
      <c r="CV210" s="136"/>
      <c r="CW210" s="136"/>
      <c r="CX210" s="136"/>
      <c r="CY210" s="136"/>
      <c r="CZ210" s="136"/>
      <c r="DA210" s="136"/>
      <c r="DB210" s="136"/>
      <c r="DC210" s="136"/>
      <c r="DD210" s="136"/>
      <c r="DE210" s="136"/>
      <c r="DF210" s="136"/>
      <c r="DG210" s="136"/>
    </row>
    <row r="211" spans="1:111" s="137" customFormat="1" ht="13.5" customHeight="1">
      <c r="A211" s="20">
        <v>36</v>
      </c>
      <c r="B211" s="24" t="s">
        <v>102</v>
      </c>
      <c r="C211" s="21">
        <v>783614651</v>
      </c>
      <c r="D211" s="21" t="s">
        <v>117</v>
      </c>
      <c r="E211" s="21" t="s">
        <v>25</v>
      </c>
      <c r="F211" s="30">
        <f>SUM(F213:F218)</f>
        <v>204.5</v>
      </c>
      <c r="G211" s="22"/>
      <c r="H211" s="22">
        <f>F211*G211</f>
        <v>0</v>
      </c>
      <c r="I211" s="127" t="s">
        <v>71</v>
      </c>
      <c r="J211" s="135"/>
      <c r="K211" s="136"/>
      <c r="L211" s="136"/>
      <c r="M211" s="136"/>
      <c r="N211" s="136"/>
      <c r="O211" s="136"/>
      <c r="P211" s="136"/>
      <c r="Q211" s="136"/>
      <c r="R211" s="136"/>
      <c r="S211" s="136"/>
      <c r="T211" s="136"/>
      <c r="U211" s="136"/>
      <c r="V211" s="136"/>
      <c r="W211" s="136"/>
      <c r="X211" s="136"/>
      <c r="Y211" s="136"/>
      <c r="Z211" s="136"/>
      <c r="AA211" s="136"/>
      <c r="AB211" s="136"/>
      <c r="AC211" s="136"/>
      <c r="AD211" s="136"/>
      <c r="AE211" s="136"/>
      <c r="AF211" s="136"/>
      <c r="AG211" s="136"/>
      <c r="AH211" s="136"/>
      <c r="AI211" s="136"/>
      <c r="AJ211" s="136"/>
      <c r="AK211" s="136"/>
      <c r="AL211" s="136"/>
      <c r="AM211" s="136"/>
      <c r="AN211" s="136"/>
      <c r="AO211" s="136"/>
      <c r="AP211" s="136"/>
      <c r="AQ211" s="136"/>
      <c r="AR211" s="136"/>
      <c r="AS211" s="136"/>
      <c r="AT211" s="136"/>
      <c r="AU211" s="136"/>
      <c r="AV211" s="136"/>
      <c r="AW211" s="136"/>
      <c r="AX211" s="136"/>
      <c r="AY211" s="136"/>
      <c r="AZ211" s="136"/>
      <c r="BA211" s="136"/>
      <c r="BB211" s="136"/>
      <c r="BC211" s="136"/>
      <c r="BD211" s="136"/>
      <c r="BE211" s="136"/>
      <c r="BF211" s="136"/>
      <c r="BG211" s="136"/>
      <c r="BH211" s="136"/>
      <c r="BI211" s="136"/>
      <c r="BJ211" s="136"/>
      <c r="BK211" s="136"/>
      <c r="BL211" s="136"/>
      <c r="BM211" s="136"/>
      <c r="BN211" s="136"/>
      <c r="BO211" s="136"/>
      <c r="BP211" s="136"/>
      <c r="BQ211" s="136"/>
      <c r="BR211" s="136"/>
      <c r="BS211" s="136"/>
      <c r="BT211" s="136"/>
      <c r="BU211" s="136"/>
      <c r="BV211" s="136"/>
      <c r="BW211" s="136"/>
      <c r="BX211" s="136"/>
      <c r="BY211" s="136"/>
      <c r="BZ211" s="136"/>
      <c r="CA211" s="136"/>
      <c r="CB211" s="136"/>
      <c r="CC211" s="136"/>
      <c r="CD211" s="136"/>
      <c r="CE211" s="136"/>
      <c r="CF211" s="136"/>
      <c r="CG211" s="136"/>
      <c r="CH211" s="136"/>
      <c r="CI211" s="136"/>
      <c r="CJ211" s="136"/>
      <c r="CK211" s="136"/>
      <c r="CL211" s="136"/>
      <c r="CM211" s="136"/>
      <c r="CN211" s="136"/>
      <c r="CO211" s="136"/>
      <c r="CP211" s="136"/>
      <c r="CQ211" s="136"/>
      <c r="CR211" s="136"/>
      <c r="CS211" s="136"/>
      <c r="CT211" s="136"/>
      <c r="CU211" s="136"/>
      <c r="CV211" s="136"/>
      <c r="CW211" s="136"/>
      <c r="CX211" s="136"/>
      <c r="CY211" s="136"/>
      <c r="CZ211" s="136"/>
      <c r="DA211" s="136"/>
      <c r="DB211" s="136"/>
      <c r="DC211" s="136"/>
      <c r="DD211" s="136"/>
      <c r="DE211" s="136"/>
      <c r="DF211" s="136"/>
      <c r="DG211" s="136"/>
    </row>
    <row r="212" spans="1:111" s="137" customFormat="1" ht="13.5" customHeight="1">
      <c r="A212" s="132"/>
      <c r="B212" s="133"/>
      <c r="C212" s="74"/>
      <c r="D212" s="134" t="s">
        <v>118</v>
      </c>
      <c r="E212" s="74"/>
      <c r="F212" s="27"/>
      <c r="G212" s="79"/>
      <c r="H212" s="79"/>
      <c r="I212" s="29"/>
      <c r="J212" s="135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  <c r="W212" s="136"/>
      <c r="X212" s="136"/>
      <c r="Y212" s="136"/>
      <c r="Z212" s="136"/>
      <c r="AA212" s="136"/>
      <c r="AB212" s="136"/>
      <c r="AC212" s="136"/>
      <c r="AD212" s="136"/>
      <c r="AE212" s="136"/>
      <c r="AF212" s="136"/>
      <c r="AG212" s="136"/>
      <c r="AH212" s="136"/>
      <c r="AI212" s="136"/>
      <c r="AJ212" s="136"/>
      <c r="AK212" s="136"/>
      <c r="AL212" s="136"/>
      <c r="AM212" s="136"/>
      <c r="AN212" s="136"/>
      <c r="AO212" s="136"/>
      <c r="AP212" s="136"/>
      <c r="AQ212" s="136"/>
      <c r="AR212" s="136"/>
      <c r="AS212" s="136"/>
      <c r="AT212" s="136"/>
      <c r="AU212" s="136"/>
      <c r="AV212" s="136"/>
      <c r="AW212" s="136"/>
      <c r="AX212" s="136"/>
      <c r="AY212" s="136"/>
      <c r="AZ212" s="136"/>
      <c r="BA212" s="136"/>
      <c r="BB212" s="136"/>
      <c r="BC212" s="136"/>
      <c r="BD212" s="136"/>
      <c r="BE212" s="136"/>
      <c r="BF212" s="136"/>
      <c r="BG212" s="136"/>
      <c r="BH212" s="136"/>
      <c r="BI212" s="136"/>
      <c r="BJ212" s="136"/>
      <c r="BK212" s="136"/>
      <c r="BL212" s="136"/>
      <c r="BM212" s="136"/>
      <c r="BN212" s="136"/>
      <c r="BO212" s="136"/>
      <c r="BP212" s="136"/>
      <c r="BQ212" s="136"/>
      <c r="BR212" s="136"/>
      <c r="BS212" s="136"/>
      <c r="BT212" s="136"/>
      <c r="BU212" s="136"/>
      <c r="BV212" s="136"/>
      <c r="BW212" s="136"/>
      <c r="BX212" s="136"/>
      <c r="BY212" s="136"/>
      <c r="BZ212" s="136"/>
      <c r="CA212" s="136"/>
      <c r="CB212" s="136"/>
      <c r="CC212" s="136"/>
      <c r="CD212" s="136"/>
      <c r="CE212" s="136"/>
      <c r="CF212" s="136"/>
      <c r="CG212" s="136"/>
      <c r="CH212" s="136"/>
      <c r="CI212" s="136"/>
      <c r="CJ212" s="136"/>
      <c r="CK212" s="136"/>
      <c r="CL212" s="136"/>
      <c r="CM212" s="136"/>
      <c r="CN212" s="136"/>
      <c r="CO212" s="136"/>
      <c r="CP212" s="136"/>
      <c r="CQ212" s="136"/>
      <c r="CR212" s="136"/>
      <c r="CS212" s="136"/>
      <c r="CT212" s="136"/>
      <c r="CU212" s="136"/>
      <c r="CV212" s="136"/>
      <c r="CW212" s="136"/>
      <c r="CX212" s="136"/>
      <c r="CY212" s="136"/>
      <c r="CZ212" s="136"/>
      <c r="DA212" s="136"/>
      <c r="DB212" s="136"/>
      <c r="DC212" s="136"/>
      <c r="DD212" s="136"/>
      <c r="DE212" s="136"/>
      <c r="DF212" s="136"/>
      <c r="DG212" s="136"/>
    </row>
    <row r="213" spans="1:111" s="137" customFormat="1" ht="13.5" customHeight="1">
      <c r="A213" s="132"/>
      <c r="B213" s="133"/>
      <c r="C213" s="74"/>
      <c r="D213" s="134" t="s">
        <v>165</v>
      </c>
      <c r="E213" s="74"/>
      <c r="F213" s="27">
        <f>(11+5+24.9)</f>
        <v>40.9</v>
      </c>
      <c r="G213" s="79"/>
      <c r="H213" s="79"/>
      <c r="I213" s="29"/>
      <c r="J213" s="158"/>
      <c r="K213" s="136"/>
      <c r="L213" s="136"/>
      <c r="M213" s="136"/>
      <c r="N213" s="136"/>
      <c r="O213" s="136"/>
      <c r="P213" s="136"/>
      <c r="Q213" s="136"/>
      <c r="R213" s="136"/>
      <c r="S213" s="136"/>
      <c r="T213" s="136"/>
      <c r="U213" s="136"/>
      <c r="V213" s="136"/>
      <c r="W213" s="136"/>
      <c r="X213" s="136"/>
      <c r="Y213" s="136"/>
      <c r="Z213" s="136"/>
      <c r="AA213" s="136"/>
      <c r="AB213" s="136"/>
      <c r="AC213" s="136"/>
      <c r="AD213" s="136"/>
      <c r="AE213" s="136"/>
      <c r="AF213" s="136"/>
      <c r="AG213" s="136"/>
      <c r="AH213" s="136"/>
      <c r="AI213" s="136"/>
      <c r="AJ213" s="136"/>
      <c r="AK213" s="136"/>
      <c r="AL213" s="136"/>
      <c r="AM213" s="136"/>
      <c r="AN213" s="136"/>
      <c r="AO213" s="136"/>
      <c r="AP213" s="136"/>
      <c r="AQ213" s="136"/>
      <c r="AR213" s="136"/>
      <c r="AS213" s="136"/>
      <c r="AT213" s="136"/>
      <c r="AU213" s="136"/>
      <c r="AV213" s="136"/>
      <c r="AW213" s="136"/>
      <c r="AX213" s="136"/>
      <c r="AY213" s="136"/>
      <c r="AZ213" s="136"/>
      <c r="BA213" s="136"/>
      <c r="BB213" s="136"/>
      <c r="BC213" s="136"/>
      <c r="BD213" s="136"/>
      <c r="BE213" s="136"/>
      <c r="BF213" s="136"/>
      <c r="BG213" s="136"/>
      <c r="BH213" s="136"/>
      <c r="BI213" s="136"/>
      <c r="BJ213" s="136"/>
      <c r="BK213" s="136"/>
      <c r="BL213" s="136"/>
      <c r="BM213" s="136"/>
      <c r="BN213" s="136"/>
      <c r="BO213" s="136"/>
      <c r="BP213" s="136"/>
      <c r="BQ213" s="136"/>
      <c r="BR213" s="136"/>
      <c r="BS213" s="136"/>
      <c r="BT213" s="136"/>
      <c r="BU213" s="136"/>
      <c r="BV213" s="136"/>
      <c r="BW213" s="136"/>
      <c r="BX213" s="136"/>
      <c r="BY213" s="136"/>
      <c r="BZ213" s="136"/>
      <c r="CA213" s="136"/>
      <c r="CB213" s="136"/>
      <c r="CC213" s="136"/>
      <c r="CD213" s="136"/>
      <c r="CE213" s="136"/>
      <c r="CF213" s="136"/>
      <c r="CG213" s="136"/>
      <c r="CH213" s="136"/>
      <c r="CI213" s="136"/>
      <c r="CJ213" s="136"/>
      <c r="CK213" s="136"/>
      <c r="CL213" s="136"/>
      <c r="CM213" s="136"/>
      <c r="CN213" s="136"/>
      <c r="CO213" s="136"/>
      <c r="CP213" s="136"/>
      <c r="CQ213" s="136"/>
      <c r="CR213" s="136"/>
      <c r="CS213" s="136"/>
      <c r="CT213" s="136"/>
      <c r="CU213" s="136"/>
      <c r="CV213" s="136"/>
      <c r="CW213" s="136"/>
      <c r="CX213" s="136"/>
      <c r="CY213" s="136"/>
      <c r="CZ213" s="136"/>
      <c r="DA213" s="136"/>
      <c r="DB213" s="136"/>
      <c r="DC213" s="136"/>
      <c r="DD213" s="136"/>
      <c r="DE213" s="136"/>
      <c r="DF213" s="136"/>
      <c r="DG213" s="136"/>
    </row>
    <row r="214" spans="1:111" s="136" customFormat="1" ht="13.5" customHeight="1">
      <c r="A214" s="132"/>
      <c r="B214" s="133"/>
      <c r="C214" s="74"/>
      <c r="D214" s="134" t="s">
        <v>166</v>
      </c>
      <c r="E214" s="74"/>
      <c r="F214" s="27">
        <f>(29.2+2+12.4)</f>
        <v>43.6</v>
      </c>
      <c r="G214" s="79"/>
      <c r="H214" s="79"/>
      <c r="I214" s="29"/>
      <c r="J214" s="158"/>
    </row>
    <row r="215" spans="1:111" s="136" customFormat="1" ht="13.5" customHeight="1">
      <c r="A215" s="132"/>
      <c r="B215" s="133"/>
      <c r="C215" s="74"/>
      <c r="D215" s="134" t="s">
        <v>167</v>
      </c>
      <c r="E215" s="74"/>
      <c r="F215" s="27">
        <f>(29.2+2+12.8)</f>
        <v>44</v>
      </c>
      <c r="G215" s="79"/>
      <c r="H215" s="79"/>
      <c r="I215" s="29"/>
      <c r="J215" s="158"/>
    </row>
    <row r="216" spans="1:111" s="137" customFormat="1" ht="13.5" customHeight="1">
      <c r="A216" s="132"/>
      <c r="B216" s="133"/>
      <c r="C216" s="74"/>
      <c r="D216" s="134" t="s">
        <v>168</v>
      </c>
      <c r="E216" s="74"/>
      <c r="F216" s="27">
        <f>(29.2+2+11.9)</f>
        <v>43.1</v>
      </c>
      <c r="G216" s="79"/>
      <c r="H216" s="79"/>
      <c r="I216" s="29"/>
      <c r="J216" s="158"/>
      <c r="K216" s="136"/>
      <c r="L216" s="136"/>
      <c r="M216" s="136"/>
      <c r="N216" s="136"/>
      <c r="O216" s="136"/>
      <c r="P216" s="136"/>
      <c r="Q216" s="136"/>
      <c r="R216" s="136"/>
      <c r="S216" s="136"/>
      <c r="T216" s="136"/>
      <c r="U216" s="136"/>
      <c r="V216" s="136"/>
      <c r="W216" s="136"/>
      <c r="X216" s="136"/>
      <c r="Y216" s="136"/>
      <c r="Z216" s="136"/>
      <c r="AA216" s="136"/>
      <c r="AB216" s="136"/>
      <c r="AC216" s="136"/>
      <c r="AD216" s="136"/>
      <c r="AE216" s="136"/>
      <c r="AF216" s="136"/>
      <c r="AG216" s="136"/>
      <c r="AH216" s="136"/>
      <c r="AI216" s="136"/>
      <c r="AJ216" s="136"/>
      <c r="AK216" s="136"/>
      <c r="AL216" s="136"/>
      <c r="AM216" s="136"/>
      <c r="AN216" s="136"/>
      <c r="AO216" s="136"/>
      <c r="AP216" s="136"/>
      <c r="AQ216" s="136"/>
      <c r="AR216" s="136"/>
      <c r="AS216" s="136"/>
      <c r="AT216" s="136"/>
      <c r="AU216" s="136"/>
      <c r="AV216" s="136"/>
      <c r="AW216" s="136"/>
      <c r="AX216" s="136"/>
      <c r="AY216" s="136"/>
      <c r="AZ216" s="136"/>
      <c r="BA216" s="136"/>
      <c r="BB216" s="136"/>
      <c r="BC216" s="136"/>
      <c r="BD216" s="136"/>
      <c r="BE216" s="136"/>
      <c r="BF216" s="136"/>
      <c r="BG216" s="136"/>
      <c r="BH216" s="136"/>
      <c r="BI216" s="136"/>
      <c r="BJ216" s="136"/>
      <c r="BK216" s="136"/>
      <c r="BL216" s="136"/>
      <c r="BM216" s="136"/>
      <c r="BN216" s="136"/>
      <c r="BO216" s="136"/>
      <c r="BP216" s="136"/>
      <c r="BQ216" s="136"/>
      <c r="BR216" s="136"/>
      <c r="BS216" s="136"/>
      <c r="BT216" s="136"/>
      <c r="BU216" s="136"/>
      <c r="BV216" s="136"/>
      <c r="BW216" s="136"/>
      <c r="BX216" s="136"/>
      <c r="BY216" s="136"/>
      <c r="BZ216" s="136"/>
      <c r="CA216" s="136"/>
      <c r="CB216" s="136"/>
      <c r="CC216" s="136"/>
      <c r="CD216" s="136"/>
      <c r="CE216" s="136"/>
      <c r="CF216" s="136"/>
      <c r="CG216" s="136"/>
      <c r="CH216" s="136"/>
      <c r="CI216" s="136"/>
      <c r="CJ216" s="136"/>
      <c r="CK216" s="136"/>
      <c r="CL216" s="136"/>
      <c r="CM216" s="136"/>
      <c r="CN216" s="136"/>
      <c r="CO216" s="136"/>
      <c r="CP216" s="136"/>
      <c r="CQ216" s="136"/>
      <c r="CR216" s="136"/>
      <c r="CS216" s="136"/>
      <c r="CT216" s="136"/>
      <c r="CU216" s="136"/>
      <c r="CV216" s="136"/>
      <c r="CW216" s="136"/>
      <c r="CX216" s="136"/>
      <c r="CY216" s="136"/>
      <c r="CZ216" s="136"/>
      <c r="DA216" s="136"/>
      <c r="DB216" s="136"/>
      <c r="DC216" s="136"/>
      <c r="DD216" s="136"/>
      <c r="DE216" s="136"/>
      <c r="DF216" s="136"/>
      <c r="DG216" s="136"/>
    </row>
    <row r="217" spans="1:111" s="137" customFormat="1" ht="13.5" customHeight="1">
      <c r="A217" s="132"/>
      <c r="B217" s="133"/>
      <c r="C217" s="74"/>
      <c r="D217" s="134" t="s">
        <v>169</v>
      </c>
      <c r="E217" s="74"/>
      <c r="F217" s="27">
        <f>(14.6+7.7)</f>
        <v>22.3</v>
      </c>
      <c r="G217" s="79"/>
      <c r="H217" s="79"/>
      <c r="I217" s="29"/>
      <c r="J217" s="158"/>
      <c r="K217" s="136"/>
      <c r="L217" s="136"/>
      <c r="M217" s="136"/>
      <c r="N217" s="136"/>
      <c r="O217" s="136"/>
      <c r="P217" s="136"/>
      <c r="Q217" s="136"/>
      <c r="R217" s="136"/>
      <c r="S217" s="136"/>
      <c r="T217" s="136"/>
      <c r="U217" s="136"/>
      <c r="V217" s="136"/>
      <c r="W217" s="136"/>
      <c r="X217" s="136"/>
      <c r="Y217" s="136"/>
      <c r="Z217" s="136"/>
      <c r="AA217" s="136"/>
      <c r="AB217" s="136"/>
      <c r="AC217" s="136"/>
      <c r="AD217" s="136"/>
      <c r="AE217" s="136"/>
      <c r="AF217" s="136"/>
      <c r="AG217" s="136"/>
      <c r="AH217" s="136"/>
      <c r="AI217" s="136"/>
      <c r="AJ217" s="136"/>
      <c r="AK217" s="136"/>
      <c r="AL217" s="136"/>
      <c r="AM217" s="136"/>
      <c r="AN217" s="136"/>
      <c r="AO217" s="136"/>
      <c r="AP217" s="136"/>
      <c r="AQ217" s="136"/>
      <c r="AR217" s="136"/>
      <c r="AS217" s="136"/>
      <c r="AT217" s="136"/>
      <c r="AU217" s="136"/>
      <c r="AV217" s="136"/>
      <c r="AW217" s="136"/>
      <c r="AX217" s="136"/>
      <c r="AY217" s="136"/>
      <c r="AZ217" s="136"/>
      <c r="BA217" s="136"/>
      <c r="BB217" s="136"/>
      <c r="BC217" s="136"/>
      <c r="BD217" s="136"/>
      <c r="BE217" s="136"/>
      <c r="BF217" s="136"/>
      <c r="BG217" s="136"/>
      <c r="BH217" s="136"/>
      <c r="BI217" s="136"/>
      <c r="BJ217" s="136"/>
      <c r="BK217" s="136"/>
      <c r="BL217" s="136"/>
      <c r="BM217" s="136"/>
      <c r="BN217" s="136"/>
      <c r="BO217" s="136"/>
      <c r="BP217" s="136"/>
      <c r="BQ217" s="136"/>
      <c r="BR217" s="136"/>
      <c r="BS217" s="136"/>
      <c r="BT217" s="136"/>
      <c r="BU217" s="136"/>
      <c r="BV217" s="136"/>
      <c r="BW217" s="136"/>
      <c r="BX217" s="136"/>
      <c r="BY217" s="136"/>
      <c r="BZ217" s="136"/>
      <c r="CA217" s="136"/>
      <c r="CB217" s="136"/>
      <c r="CC217" s="136"/>
      <c r="CD217" s="136"/>
      <c r="CE217" s="136"/>
      <c r="CF217" s="136"/>
      <c r="CG217" s="136"/>
      <c r="CH217" s="136"/>
      <c r="CI217" s="136"/>
      <c r="CJ217" s="136"/>
      <c r="CK217" s="136"/>
      <c r="CL217" s="136"/>
      <c r="CM217" s="136"/>
      <c r="CN217" s="136"/>
      <c r="CO217" s="136"/>
      <c r="CP217" s="136"/>
      <c r="CQ217" s="136"/>
      <c r="CR217" s="136"/>
      <c r="CS217" s="136"/>
      <c r="CT217" s="136"/>
      <c r="CU217" s="136"/>
      <c r="CV217" s="136"/>
      <c r="CW217" s="136"/>
      <c r="CX217" s="136"/>
      <c r="CY217" s="136"/>
      <c r="CZ217" s="136"/>
      <c r="DA217" s="136"/>
      <c r="DB217" s="136"/>
      <c r="DC217" s="136"/>
      <c r="DD217" s="136"/>
      <c r="DE217" s="136"/>
      <c r="DF217" s="136"/>
      <c r="DG217" s="136"/>
    </row>
    <row r="218" spans="1:111" s="137" customFormat="1" ht="13.5" customHeight="1">
      <c r="A218" s="132"/>
      <c r="B218" s="133"/>
      <c r="C218" s="74"/>
      <c r="D218" s="134" t="s">
        <v>170</v>
      </c>
      <c r="E218" s="74"/>
      <c r="F218" s="27">
        <f>(5.5+5.1)</f>
        <v>10.6</v>
      </c>
      <c r="G218" s="79"/>
      <c r="H218" s="79"/>
      <c r="I218" s="29"/>
      <c r="J218" s="158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  <c r="W218" s="136"/>
      <c r="X218" s="136"/>
      <c r="Y218" s="136"/>
      <c r="Z218" s="136"/>
      <c r="AA218" s="136"/>
      <c r="AB218" s="136"/>
      <c r="AC218" s="136"/>
      <c r="AD218" s="136"/>
      <c r="AE218" s="136"/>
      <c r="AF218" s="136"/>
      <c r="AG218" s="136"/>
      <c r="AH218" s="136"/>
      <c r="AI218" s="136"/>
      <c r="AJ218" s="136"/>
      <c r="AK218" s="136"/>
      <c r="AL218" s="136"/>
      <c r="AM218" s="136"/>
      <c r="AN218" s="136"/>
      <c r="AO218" s="136"/>
      <c r="AP218" s="136"/>
      <c r="AQ218" s="136"/>
      <c r="AR218" s="136"/>
      <c r="AS218" s="136"/>
      <c r="AT218" s="136"/>
      <c r="AU218" s="136"/>
      <c r="AV218" s="136"/>
      <c r="AW218" s="136"/>
      <c r="AX218" s="136"/>
      <c r="AY218" s="136"/>
      <c r="AZ218" s="136"/>
      <c r="BA218" s="136"/>
      <c r="BB218" s="136"/>
      <c r="BC218" s="136"/>
      <c r="BD218" s="136"/>
      <c r="BE218" s="136"/>
      <c r="BF218" s="136"/>
      <c r="BG218" s="136"/>
      <c r="BH218" s="136"/>
      <c r="BI218" s="136"/>
      <c r="BJ218" s="136"/>
      <c r="BK218" s="136"/>
      <c r="BL218" s="136"/>
      <c r="BM218" s="136"/>
      <c r="BN218" s="136"/>
      <c r="BO218" s="136"/>
      <c r="BP218" s="136"/>
      <c r="BQ218" s="136"/>
      <c r="BR218" s="136"/>
      <c r="BS218" s="136"/>
      <c r="BT218" s="136"/>
      <c r="BU218" s="136"/>
      <c r="BV218" s="136"/>
      <c r="BW218" s="136"/>
      <c r="BX218" s="136"/>
      <c r="BY218" s="136"/>
      <c r="BZ218" s="136"/>
      <c r="CA218" s="136"/>
      <c r="CB218" s="136"/>
      <c r="CC218" s="136"/>
      <c r="CD218" s="136"/>
      <c r="CE218" s="136"/>
      <c r="CF218" s="136"/>
      <c r="CG218" s="136"/>
      <c r="CH218" s="136"/>
      <c r="CI218" s="136"/>
      <c r="CJ218" s="136"/>
      <c r="CK218" s="136"/>
      <c r="CL218" s="136"/>
      <c r="CM218" s="136"/>
      <c r="CN218" s="136"/>
      <c r="CO218" s="136"/>
      <c r="CP218" s="136"/>
      <c r="CQ218" s="136"/>
      <c r="CR218" s="136"/>
      <c r="CS218" s="136"/>
      <c r="CT218" s="136"/>
      <c r="CU218" s="136"/>
      <c r="CV218" s="136"/>
      <c r="CW218" s="136"/>
      <c r="CX218" s="136"/>
      <c r="CY218" s="136"/>
      <c r="CZ218" s="136"/>
      <c r="DA218" s="136"/>
      <c r="DB218" s="136"/>
      <c r="DC218" s="136"/>
      <c r="DD218" s="136"/>
      <c r="DE218" s="136"/>
      <c r="DF218" s="136"/>
      <c r="DG218" s="136"/>
    </row>
    <row r="219" spans="1:111" s="137" customFormat="1" ht="13.5" customHeight="1">
      <c r="A219" s="20">
        <v>37</v>
      </c>
      <c r="B219" s="24" t="s">
        <v>102</v>
      </c>
      <c r="C219" s="21">
        <v>783615551</v>
      </c>
      <c r="D219" s="21" t="s">
        <v>119</v>
      </c>
      <c r="E219" s="21" t="s">
        <v>25</v>
      </c>
      <c r="F219" s="30">
        <f>SUM(F221:F226)</f>
        <v>204.5</v>
      </c>
      <c r="G219" s="22"/>
      <c r="H219" s="22">
        <f>F219*G219</f>
        <v>0</v>
      </c>
      <c r="I219" s="127" t="s">
        <v>71</v>
      </c>
      <c r="J219" s="135"/>
      <c r="K219" s="136"/>
      <c r="L219" s="136"/>
      <c r="M219" s="136"/>
      <c r="N219" s="136"/>
      <c r="O219" s="136"/>
      <c r="P219" s="136"/>
      <c r="Q219" s="136"/>
      <c r="R219" s="136"/>
      <c r="S219" s="136"/>
      <c r="T219" s="136"/>
      <c r="U219" s="136"/>
      <c r="V219" s="136"/>
      <c r="W219" s="136"/>
      <c r="X219" s="136"/>
      <c r="Y219" s="136"/>
      <c r="Z219" s="136"/>
      <c r="AA219" s="136"/>
      <c r="AB219" s="136"/>
      <c r="AC219" s="136"/>
      <c r="AD219" s="136"/>
      <c r="AE219" s="136"/>
      <c r="AF219" s="136"/>
      <c r="AG219" s="136"/>
      <c r="AH219" s="136"/>
      <c r="AI219" s="136"/>
      <c r="AJ219" s="136"/>
      <c r="AK219" s="136"/>
      <c r="AL219" s="136"/>
      <c r="AM219" s="136"/>
      <c r="AN219" s="136"/>
      <c r="AO219" s="136"/>
      <c r="AP219" s="136"/>
      <c r="AQ219" s="136"/>
      <c r="AR219" s="136"/>
      <c r="AS219" s="136"/>
      <c r="AT219" s="136"/>
      <c r="AU219" s="136"/>
      <c r="AV219" s="136"/>
      <c r="AW219" s="136"/>
      <c r="AX219" s="136"/>
      <c r="AY219" s="136"/>
      <c r="AZ219" s="136"/>
      <c r="BA219" s="136"/>
      <c r="BB219" s="136"/>
      <c r="BC219" s="136"/>
      <c r="BD219" s="136"/>
      <c r="BE219" s="136"/>
      <c r="BF219" s="136"/>
      <c r="BG219" s="136"/>
      <c r="BH219" s="136"/>
      <c r="BI219" s="136"/>
      <c r="BJ219" s="136"/>
      <c r="BK219" s="136"/>
      <c r="BL219" s="136"/>
      <c r="BM219" s="136"/>
      <c r="BN219" s="136"/>
      <c r="BO219" s="136"/>
      <c r="BP219" s="136"/>
      <c r="BQ219" s="136"/>
      <c r="BR219" s="136"/>
      <c r="BS219" s="136"/>
      <c r="BT219" s="136"/>
      <c r="BU219" s="136"/>
      <c r="BV219" s="136"/>
      <c r="BW219" s="136"/>
      <c r="BX219" s="136"/>
      <c r="BY219" s="136"/>
      <c r="BZ219" s="136"/>
      <c r="CA219" s="136"/>
      <c r="CB219" s="136"/>
      <c r="CC219" s="136"/>
      <c r="CD219" s="136"/>
      <c r="CE219" s="136"/>
      <c r="CF219" s="136"/>
      <c r="CG219" s="136"/>
      <c r="CH219" s="136"/>
      <c r="CI219" s="136"/>
      <c r="CJ219" s="136"/>
      <c r="CK219" s="136"/>
      <c r="CL219" s="136"/>
      <c r="CM219" s="136"/>
      <c r="CN219" s="136"/>
      <c r="CO219" s="136"/>
      <c r="CP219" s="136"/>
      <c r="CQ219" s="136"/>
      <c r="CR219" s="136"/>
      <c r="CS219" s="136"/>
      <c r="CT219" s="136"/>
      <c r="CU219" s="136"/>
      <c r="CV219" s="136"/>
      <c r="CW219" s="136"/>
      <c r="CX219" s="136"/>
      <c r="CY219" s="136"/>
      <c r="CZ219" s="136"/>
      <c r="DA219" s="136"/>
      <c r="DB219" s="136"/>
      <c r="DC219" s="136"/>
      <c r="DD219" s="136"/>
      <c r="DE219" s="136"/>
      <c r="DF219" s="136"/>
      <c r="DG219" s="136"/>
    </row>
    <row r="220" spans="1:111" s="137" customFormat="1" ht="13.5" customHeight="1">
      <c r="A220" s="132"/>
      <c r="B220" s="133"/>
      <c r="C220" s="74"/>
      <c r="D220" s="134" t="s">
        <v>120</v>
      </c>
      <c r="E220" s="74"/>
      <c r="F220" s="27"/>
      <c r="G220" s="79"/>
      <c r="H220" s="79"/>
      <c r="I220" s="29"/>
      <c r="J220" s="135"/>
      <c r="K220" s="136"/>
      <c r="L220" s="136"/>
      <c r="M220" s="136"/>
      <c r="N220" s="136"/>
      <c r="O220" s="136"/>
      <c r="P220" s="136"/>
      <c r="Q220" s="136"/>
      <c r="R220" s="136"/>
      <c r="S220" s="136"/>
      <c r="T220" s="136"/>
      <c r="U220" s="136"/>
      <c r="V220" s="136"/>
      <c r="W220" s="136"/>
      <c r="X220" s="136"/>
      <c r="Y220" s="136"/>
      <c r="Z220" s="136"/>
      <c r="AA220" s="136"/>
      <c r="AB220" s="136"/>
      <c r="AC220" s="136"/>
      <c r="AD220" s="136"/>
      <c r="AE220" s="136"/>
      <c r="AF220" s="136"/>
      <c r="AG220" s="136"/>
      <c r="AH220" s="136"/>
      <c r="AI220" s="136"/>
      <c r="AJ220" s="136"/>
      <c r="AK220" s="136"/>
      <c r="AL220" s="136"/>
      <c r="AM220" s="136"/>
      <c r="AN220" s="136"/>
      <c r="AO220" s="136"/>
      <c r="AP220" s="136"/>
      <c r="AQ220" s="136"/>
      <c r="AR220" s="136"/>
      <c r="AS220" s="136"/>
      <c r="AT220" s="136"/>
      <c r="AU220" s="136"/>
      <c r="AV220" s="136"/>
      <c r="AW220" s="136"/>
      <c r="AX220" s="136"/>
      <c r="AY220" s="136"/>
      <c r="AZ220" s="136"/>
      <c r="BA220" s="136"/>
      <c r="BB220" s="136"/>
      <c r="BC220" s="136"/>
      <c r="BD220" s="136"/>
      <c r="BE220" s="136"/>
      <c r="BF220" s="136"/>
      <c r="BG220" s="136"/>
      <c r="BH220" s="136"/>
      <c r="BI220" s="136"/>
      <c r="BJ220" s="136"/>
      <c r="BK220" s="136"/>
      <c r="BL220" s="136"/>
      <c r="BM220" s="136"/>
      <c r="BN220" s="136"/>
      <c r="BO220" s="136"/>
      <c r="BP220" s="136"/>
      <c r="BQ220" s="136"/>
      <c r="BR220" s="136"/>
      <c r="BS220" s="136"/>
      <c r="BT220" s="136"/>
      <c r="BU220" s="136"/>
      <c r="BV220" s="136"/>
      <c r="BW220" s="136"/>
      <c r="BX220" s="136"/>
      <c r="BY220" s="136"/>
      <c r="BZ220" s="136"/>
      <c r="CA220" s="136"/>
      <c r="CB220" s="136"/>
      <c r="CC220" s="136"/>
      <c r="CD220" s="136"/>
      <c r="CE220" s="136"/>
      <c r="CF220" s="136"/>
      <c r="CG220" s="136"/>
      <c r="CH220" s="136"/>
      <c r="CI220" s="136"/>
      <c r="CJ220" s="136"/>
      <c r="CK220" s="136"/>
      <c r="CL220" s="136"/>
      <c r="CM220" s="136"/>
      <c r="CN220" s="136"/>
      <c r="CO220" s="136"/>
      <c r="CP220" s="136"/>
      <c r="CQ220" s="136"/>
      <c r="CR220" s="136"/>
      <c r="CS220" s="136"/>
      <c r="CT220" s="136"/>
      <c r="CU220" s="136"/>
      <c r="CV220" s="136"/>
      <c r="CW220" s="136"/>
      <c r="CX220" s="136"/>
      <c r="CY220" s="136"/>
      <c r="CZ220" s="136"/>
      <c r="DA220" s="136"/>
      <c r="DB220" s="136"/>
      <c r="DC220" s="136"/>
      <c r="DD220" s="136"/>
      <c r="DE220" s="136"/>
      <c r="DF220" s="136"/>
      <c r="DG220" s="136"/>
    </row>
    <row r="221" spans="1:111" s="137" customFormat="1" ht="13.5" customHeight="1">
      <c r="A221" s="132"/>
      <c r="B221" s="133"/>
      <c r="C221" s="74"/>
      <c r="D221" s="134" t="s">
        <v>165</v>
      </c>
      <c r="E221" s="74"/>
      <c r="F221" s="27">
        <f>(11+5+24.9)</f>
        <v>40.9</v>
      </c>
      <c r="G221" s="79"/>
      <c r="H221" s="79"/>
      <c r="I221" s="29"/>
      <c r="J221" s="158"/>
      <c r="K221" s="136"/>
      <c r="L221" s="136"/>
      <c r="M221" s="136"/>
      <c r="N221" s="136"/>
      <c r="O221" s="136"/>
      <c r="P221" s="136"/>
      <c r="Q221" s="136"/>
      <c r="R221" s="136"/>
      <c r="S221" s="136"/>
      <c r="T221" s="136"/>
      <c r="U221" s="136"/>
      <c r="V221" s="136"/>
      <c r="W221" s="136"/>
      <c r="X221" s="136"/>
      <c r="Y221" s="136"/>
      <c r="Z221" s="136"/>
      <c r="AA221" s="136"/>
      <c r="AB221" s="136"/>
      <c r="AC221" s="136"/>
      <c r="AD221" s="136"/>
      <c r="AE221" s="136"/>
      <c r="AF221" s="136"/>
      <c r="AG221" s="136"/>
      <c r="AH221" s="136"/>
      <c r="AI221" s="136"/>
      <c r="AJ221" s="136"/>
      <c r="AK221" s="136"/>
      <c r="AL221" s="136"/>
      <c r="AM221" s="136"/>
      <c r="AN221" s="136"/>
      <c r="AO221" s="136"/>
      <c r="AP221" s="136"/>
      <c r="AQ221" s="136"/>
      <c r="AR221" s="136"/>
      <c r="AS221" s="136"/>
      <c r="AT221" s="136"/>
      <c r="AU221" s="136"/>
      <c r="AV221" s="136"/>
      <c r="AW221" s="136"/>
      <c r="AX221" s="136"/>
      <c r="AY221" s="136"/>
      <c r="AZ221" s="136"/>
      <c r="BA221" s="136"/>
      <c r="BB221" s="136"/>
      <c r="BC221" s="136"/>
      <c r="BD221" s="136"/>
      <c r="BE221" s="136"/>
      <c r="BF221" s="136"/>
      <c r="BG221" s="136"/>
      <c r="BH221" s="136"/>
      <c r="BI221" s="136"/>
      <c r="BJ221" s="136"/>
      <c r="BK221" s="136"/>
      <c r="BL221" s="136"/>
      <c r="BM221" s="136"/>
      <c r="BN221" s="136"/>
      <c r="BO221" s="136"/>
      <c r="BP221" s="136"/>
      <c r="BQ221" s="136"/>
      <c r="BR221" s="136"/>
      <c r="BS221" s="136"/>
      <c r="BT221" s="136"/>
      <c r="BU221" s="136"/>
      <c r="BV221" s="136"/>
      <c r="BW221" s="136"/>
      <c r="BX221" s="136"/>
      <c r="BY221" s="136"/>
      <c r="BZ221" s="136"/>
      <c r="CA221" s="136"/>
      <c r="CB221" s="136"/>
      <c r="CC221" s="136"/>
      <c r="CD221" s="136"/>
      <c r="CE221" s="136"/>
      <c r="CF221" s="136"/>
      <c r="CG221" s="136"/>
      <c r="CH221" s="136"/>
      <c r="CI221" s="136"/>
      <c r="CJ221" s="136"/>
      <c r="CK221" s="136"/>
      <c r="CL221" s="136"/>
      <c r="CM221" s="136"/>
      <c r="CN221" s="136"/>
      <c r="CO221" s="136"/>
      <c r="CP221" s="136"/>
      <c r="CQ221" s="136"/>
      <c r="CR221" s="136"/>
      <c r="CS221" s="136"/>
      <c r="CT221" s="136"/>
      <c r="CU221" s="136"/>
      <c r="CV221" s="136"/>
      <c r="CW221" s="136"/>
      <c r="CX221" s="136"/>
      <c r="CY221" s="136"/>
      <c r="CZ221" s="136"/>
      <c r="DA221" s="136"/>
      <c r="DB221" s="136"/>
      <c r="DC221" s="136"/>
      <c r="DD221" s="136"/>
      <c r="DE221" s="136"/>
      <c r="DF221" s="136"/>
      <c r="DG221" s="136"/>
    </row>
    <row r="222" spans="1:111" s="136" customFormat="1" ht="13.5" customHeight="1">
      <c r="A222" s="132"/>
      <c r="B222" s="133"/>
      <c r="C222" s="74"/>
      <c r="D222" s="134" t="s">
        <v>166</v>
      </c>
      <c r="E222" s="74"/>
      <c r="F222" s="27">
        <f>(29.2+2+12.4)</f>
        <v>43.6</v>
      </c>
      <c r="G222" s="79"/>
      <c r="H222" s="79"/>
      <c r="I222" s="29"/>
      <c r="J222" s="158"/>
    </row>
    <row r="223" spans="1:111" s="136" customFormat="1" ht="13.5" customHeight="1">
      <c r="A223" s="132"/>
      <c r="B223" s="133"/>
      <c r="C223" s="74"/>
      <c r="D223" s="134" t="s">
        <v>167</v>
      </c>
      <c r="E223" s="74"/>
      <c r="F223" s="27">
        <f>(29.2+2+12.8)</f>
        <v>44</v>
      </c>
      <c r="G223" s="79"/>
      <c r="H223" s="79"/>
      <c r="I223" s="29"/>
      <c r="J223" s="158"/>
    </row>
    <row r="224" spans="1:111" s="137" customFormat="1" ht="13.5" customHeight="1">
      <c r="A224" s="132"/>
      <c r="B224" s="133"/>
      <c r="C224" s="74"/>
      <c r="D224" s="134" t="s">
        <v>168</v>
      </c>
      <c r="E224" s="74"/>
      <c r="F224" s="27">
        <f>(29.2+2+11.9)</f>
        <v>43.1</v>
      </c>
      <c r="G224" s="79"/>
      <c r="H224" s="79"/>
      <c r="I224" s="29"/>
      <c r="J224" s="158"/>
      <c r="K224" s="136"/>
      <c r="L224" s="136"/>
      <c r="M224" s="136"/>
      <c r="N224" s="136"/>
      <c r="O224" s="136"/>
      <c r="P224" s="136"/>
      <c r="Q224" s="136"/>
      <c r="R224" s="136"/>
      <c r="S224" s="136"/>
      <c r="T224" s="136"/>
      <c r="U224" s="136"/>
      <c r="V224" s="136"/>
      <c r="W224" s="136"/>
      <c r="X224" s="136"/>
      <c r="Y224" s="136"/>
      <c r="Z224" s="136"/>
      <c r="AA224" s="136"/>
      <c r="AB224" s="136"/>
      <c r="AC224" s="136"/>
      <c r="AD224" s="136"/>
      <c r="AE224" s="136"/>
      <c r="AF224" s="136"/>
      <c r="AG224" s="136"/>
      <c r="AH224" s="136"/>
      <c r="AI224" s="136"/>
      <c r="AJ224" s="136"/>
      <c r="AK224" s="136"/>
      <c r="AL224" s="136"/>
      <c r="AM224" s="136"/>
      <c r="AN224" s="136"/>
      <c r="AO224" s="136"/>
      <c r="AP224" s="136"/>
      <c r="AQ224" s="136"/>
      <c r="AR224" s="136"/>
      <c r="AS224" s="136"/>
      <c r="AT224" s="136"/>
      <c r="AU224" s="136"/>
      <c r="AV224" s="136"/>
      <c r="AW224" s="136"/>
      <c r="AX224" s="136"/>
      <c r="AY224" s="136"/>
      <c r="AZ224" s="136"/>
      <c r="BA224" s="136"/>
      <c r="BB224" s="136"/>
      <c r="BC224" s="136"/>
      <c r="BD224" s="136"/>
      <c r="BE224" s="136"/>
      <c r="BF224" s="136"/>
      <c r="BG224" s="136"/>
      <c r="BH224" s="136"/>
      <c r="BI224" s="136"/>
      <c r="BJ224" s="136"/>
      <c r="BK224" s="136"/>
      <c r="BL224" s="136"/>
      <c r="BM224" s="136"/>
      <c r="BN224" s="136"/>
      <c r="BO224" s="136"/>
      <c r="BP224" s="136"/>
      <c r="BQ224" s="136"/>
      <c r="BR224" s="136"/>
      <c r="BS224" s="136"/>
      <c r="BT224" s="136"/>
      <c r="BU224" s="136"/>
      <c r="BV224" s="136"/>
      <c r="BW224" s="136"/>
      <c r="BX224" s="136"/>
      <c r="BY224" s="136"/>
      <c r="BZ224" s="136"/>
      <c r="CA224" s="136"/>
      <c r="CB224" s="136"/>
      <c r="CC224" s="136"/>
      <c r="CD224" s="136"/>
      <c r="CE224" s="136"/>
      <c r="CF224" s="136"/>
      <c r="CG224" s="136"/>
      <c r="CH224" s="136"/>
      <c r="CI224" s="136"/>
      <c r="CJ224" s="136"/>
      <c r="CK224" s="136"/>
      <c r="CL224" s="136"/>
      <c r="CM224" s="136"/>
      <c r="CN224" s="136"/>
      <c r="CO224" s="136"/>
      <c r="CP224" s="136"/>
      <c r="CQ224" s="136"/>
      <c r="CR224" s="136"/>
      <c r="CS224" s="136"/>
      <c r="CT224" s="136"/>
      <c r="CU224" s="136"/>
      <c r="CV224" s="136"/>
      <c r="CW224" s="136"/>
      <c r="CX224" s="136"/>
      <c r="CY224" s="136"/>
      <c r="CZ224" s="136"/>
      <c r="DA224" s="136"/>
      <c r="DB224" s="136"/>
      <c r="DC224" s="136"/>
      <c r="DD224" s="136"/>
      <c r="DE224" s="136"/>
      <c r="DF224" s="136"/>
      <c r="DG224" s="136"/>
    </row>
    <row r="225" spans="1:111" s="137" customFormat="1" ht="13.5" customHeight="1">
      <c r="A225" s="132"/>
      <c r="B225" s="133"/>
      <c r="C225" s="74"/>
      <c r="D225" s="134" t="s">
        <v>169</v>
      </c>
      <c r="E225" s="74"/>
      <c r="F225" s="27">
        <f>(14.6+7.7)</f>
        <v>22.3</v>
      </c>
      <c r="G225" s="79"/>
      <c r="H225" s="79"/>
      <c r="I225" s="29"/>
      <c r="J225" s="158"/>
      <c r="K225" s="136"/>
      <c r="L225" s="136"/>
      <c r="M225" s="136"/>
      <c r="N225" s="136"/>
      <c r="O225" s="136"/>
      <c r="P225" s="136"/>
      <c r="Q225" s="136"/>
      <c r="R225" s="136"/>
      <c r="S225" s="136"/>
      <c r="T225" s="136"/>
      <c r="U225" s="136"/>
      <c r="V225" s="136"/>
      <c r="W225" s="136"/>
      <c r="X225" s="136"/>
      <c r="Y225" s="136"/>
      <c r="Z225" s="136"/>
      <c r="AA225" s="136"/>
      <c r="AB225" s="136"/>
      <c r="AC225" s="136"/>
      <c r="AD225" s="136"/>
      <c r="AE225" s="136"/>
      <c r="AF225" s="136"/>
      <c r="AG225" s="136"/>
      <c r="AH225" s="136"/>
      <c r="AI225" s="136"/>
      <c r="AJ225" s="136"/>
      <c r="AK225" s="136"/>
      <c r="AL225" s="136"/>
      <c r="AM225" s="136"/>
      <c r="AN225" s="136"/>
      <c r="AO225" s="136"/>
      <c r="AP225" s="136"/>
      <c r="AQ225" s="136"/>
      <c r="AR225" s="136"/>
      <c r="AS225" s="136"/>
      <c r="AT225" s="136"/>
      <c r="AU225" s="136"/>
      <c r="AV225" s="136"/>
      <c r="AW225" s="136"/>
      <c r="AX225" s="136"/>
      <c r="AY225" s="136"/>
      <c r="AZ225" s="136"/>
      <c r="BA225" s="136"/>
      <c r="BB225" s="136"/>
      <c r="BC225" s="136"/>
      <c r="BD225" s="136"/>
      <c r="BE225" s="136"/>
      <c r="BF225" s="136"/>
      <c r="BG225" s="136"/>
      <c r="BH225" s="136"/>
      <c r="BI225" s="136"/>
      <c r="BJ225" s="136"/>
      <c r="BK225" s="136"/>
      <c r="BL225" s="136"/>
      <c r="BM225" s="136"/>
      <c r="BN225" s="136"/>
      <c r="BO225" s="136"/>
      <c r="BP225" s="136"/>
      <c r="BQ225" s="136"/>
      <c r="BR225" s="136"/>
      <c r="BS225" s="136"/>
      <c r="BT225" s="136"/>
      <c r="BU225" s="136"/>
      <c r="BV225" s="136"/>
      <c r="BW225" s="136"/>
      <c r="BX225" s="136"/>
      <c r="BY225" s="136"/>
      <c r="BZ225" s="136"/>
      <c r="CA225" s="136"/>
      <c r="CB225" s="136"/>
      <c r="CC225" s="136"/>
      <c r="CD225" s="136"/>
      <c r="CE225" s="136"/>
      <c r="CF225" s="136"/>
      <c r="CG225" s="136"/>
      <c r="CH225" s="136"/>
      <c r="CI225" s="136"/>
      <c r="CJ225" s="136"/>
      <c r="CK225" s="136"/>
      <c r="CL225" s="136"/>
      <c r="CM225" s="136"/>
      <c r="CN225" s="136"/>
      <c r="CO225" s="136"/>
      <c r="CP225" s="136"/>
      <c r="CQ225" s="136"/>
      <c r="CR225" s="136"/>
      <c r="CS225" s="136"/>
      <c r="CT225" s="136"/>
      <c r="CU225" s="136"/>
      <c r="CV225" s="136"/>
      <c r="CW225" s="136"/>
      <c r="CX225" s="136"/>
      <c r="CY225" s="136"/>
      <c r="CZ225" s="136"/>
      <c r="DA225" s="136"/>
      <c r="DB225" s="136"/>
      <c r="DC225" s="136"/>
      <c r="DD225" s="136"/>
      <c r="DE225" s="136"/>
      <c r="DF225" s="136"/>
      <c r="DG225" s="136"/>
    </row>
    <row r="226" spans="1:111" s="137" customFormat="1" ht="13.5" customHeight="1">
      <c r="A226" s="132"/>
      <c r="B226" s="133"/>
      <c r="C226" s="74"/>
      <c r="D226" s="134" t="s">
        <v>170</v>
      </c>
      <c r="E226" s="74"/>
      <c r="F226" s="27">
        <f>(5.5+5.1)</f>
        <v>10.6</v>
      </c>
      <c r="G226" s="79"/>
      <c r="H226" s="79"/>
      <c r="I226" s="29"/>
      <c r="J226" s="158"/>
      <c r="K226" s="136"/>
      <c r="L226" s="136"/>
      <c r="M226" s="136"/>
      <c r="N226" s="136"/>
      <c r="O226" s="136"/>
      <c r="P226" s="136"/>
      <c r="Q226" s="136"/>
      <c r="R226" s="136"/>
      <c r="S226" s="136"/>
      <c r="T226" s="136"/>
      <c r="U226" s="136"/>
      <c r="V226" s="136"/>
      <c r="W226" s="136"/>
      <c r="X226" s="136"/>
      <c r="Y226" s="136"/>
      <c r="Z226" s="136"/>
      <c r="AA226" s="136"/>
      <c r="AB226" s="136"/>
      <c r="AC226" s="136"/>
      <c r="AD226" s="136"/>
      <c r="AE226" s="136"/>
      <c r="AF226" s="136"/>
      <c r="AG226" s="136"/>
      <c r="AH226" s="136"/>
      <c r="AI226" s="136"/>
      <c r="AJ226" s="136"/>
      <c r="AK226" s="136"/>
      <c r="AL226" s="136"/>
      <c r="AM226" s="136"/>
      <c r="AN226" s="136"/>
      <c r="AO226" s="136"/>
      <c r="AP226" s="136"/>
      <c r="AQ226" s="136"/>
      <c r="AR226" s="136"/>
      <c r="AS226" s="136"/>
      <c r="AT226" s="136"/>
      <c r="AU226" s="136"/>
      <c r="AV226" s="136"/>
      <c r="AW226" s="136"/>
      <c r="AX226" s="136"/>
      <c r="AY226" s="136"/>
      <c r="AZ226" s="136"/>
      <c r="BA226" s="136"/>
      <c r="BB226" s="136"/>
      <c r="BC226" s="136"/>
      <c r="BD226" s="136"/>
      <c r="BE226" s="136"/>
      <c r="BF226" s="136"/>
      <c r="BG226" s="136"/>
      <c r="BH226" s="136"/>
      <c r="BI226" s="136"/>
      <c r="BJ226" s="136"/>
      <c r="BK226" s="136"/>
      <c r="BL226" s="136"/>
      <c r="BM226" s="136"/>
      <c r="BN226" s="136"/>
      <c r="BO226" s="136"/>
      <c r="BP226" s="136"/>
      <c r="BQ226" s="136"/>
      <c r="BR226" s="136"/>
      <c r="BS226" s="136"/>
      <c r="BT226" s="136"/>
      <c r="BU226" s="136"/>
      <c r="BV226" s="136"/>
      <c r="BW226" s="136"/>
      <c r="BX226" s="136"/>
      <c r="BY226" s="136"/>
      <c r="BZ226" s="136"/>
      <c r="CA226" s="136"/>
      <c r="CB226" s="136"/>
      <c r="CC226" s="136"/>
      <c r="CD226" s="136"/>
      <c r="CE226" s="136"/>
      <c r="CF226" s="136"/>
      <c r="CG226" s="136"/>
      <c r="CH226" s="136"/>
      <c r="CI226" s="136"/>
      <c r="CJ226" s="136"/>
      <c r="CK226" s="136"/>
      <c r="CL226" s="136"/>
      <c r="CM226" s="136"/>
      <c r="CN226" s="136"/>
      <c r="CO226" s="136"/>
      <c r="CP226" s="136"/>
      <c r="CQ226" s="136"/>
      <c r="CR226" s="136"/>
      <c r="CS226" s="136"/>
      <c r="CT226" s="136"/>
      <c r="CU226" s="136"/>
      <c r="CV226" s="136"/>
      <c r="CW226" s="136"/>
      <c r="CX226" s="136"/>
      <c r="CY226" s="136"/>
      <c r="CZ226" s="136"/>
      <c r="DA226" s="136"/>
      <c r="DB226" s="136"/>
      <c r="DC226" s="136"/>
      <c r="DD226" s="136"/>
      <c r="DE226" s="136"/>
      <c r="DF226" s="136"/>
      <c r="DG226" s="136"/>
    </row>
    <row r="227" spans="1:111" s="137" customFormat="1" ht="13.5" customHeight="1">
      <c r="A227" s="20">
        <v>38</v>
      </c>
      <c r="B227" s="24" t="s">
        <v>102</v>
      </c>
      <c r="C227" s="21">
        <v>783617117</v>
      </c>
      <c r="D227" s="21" t="s">
        <v>121</v>
      </c>
      <c r="E227" s="21" t="s">
        <v>70</v>
      </c>
      <c r="F227" s="30">
        <f>SUM(F230:F235)</f>
        <v>40.29</v>
      </c>
      <c r="G227" s="22"/>
      <c r="H227" s="22">
        <f>F227*G227</f>
        <v>0</v>
      </c>
      <c r="I227" s="127" t="s">
        <v>71</v>
      </c>
      <c r="J227" s="135"/>
      <c r="K227" s="136"/>
      <c r="L227" s="136"/>
      <c r="M227" s="136"/>
      <c r="N227" s="136"/>
      <c r="O227" s="136"/>
      <c r="P227" s="136"/>
      <c r="Q227" s="136"/>
      <c r="R227" s="136"/>
      <c r="S227" s="136"/>
      <c r="T227" s="136"/>
      <c r="U227" s="136"/>
      <c r="V227" s="136"/>
      <c r="W227" s="136"/>
      <c r="X227" s="136"/>
      <c r="Y227" s="136"/>
      <c r="Z227" s="136"/>
      <c r="AA227" s="136"/>
      <c r="AB227" s="136"/>
      <c r="AC227" s="136"/>
      <c r="AD227" s="136"/>
      <c r="AE227" s="136"/>
      <c r="AF227" s="136"/>
      <c r="AG227" s="136"/>
      <c r="AH227" s="136"/>
      <c r="AI227" s="136"/>
      <c r="AJ227" s="136"/>
      <c r="AK227" s="136"/>
      <c r="AL227" s="136"/>
      <c r="AM227" s="136"/>
      <c r="AN227" s="136"/>
      <c r="AO227" s="136"/>
      <c r="AP227" s="136"/>
      <c r="AQ227" s="136"/>
      <c r="AR227" s="136"/>
      <c r="AS227" s="136"/>
      <c r="AT227" s="136"/>
      <c r="AU227" s="136"/>
      <c r="AV227" s="136"/>
      <c r="AW227" s="136"/>
      <c r="AX227" s="136"/>
      <c r="AY227" s="136"/>
      <c r="AZ227" s="136"/>
      <c r="BA227" s="136"/>
      <c r="BB227" s="136"/>
      <c r="BC227" s="136"/>
      <c r="BD227" s="136"/>
      <c r="BE227" s="136"/>
      <c r="BF227" s="136"/>
      <c r="BG227" s="136"/>
      <c r="BH227" s="136"/>
      <c r="BI227" s="136"/>
      <c r="BJ227" s="136"/>
      <c r="BK227" s="136"/>
      <c r="BL227" s="136"/>
      <c r="BM227" s="136"/>
      <c r="BN227" s="136"/>
      <c r="BO227" s="136"/>
      <c r="BP227" s="136"/>
      <c r="BQ227" s="136"/>
      <c r="BR227" s="136"/>
      <c r="BS227" s="136"/>
      <c r="BT227" s="136"/>
      <c r="BU227" s="136"/>
      <c r="BV227" s="136"/>
      <c r="BW227" s="136"/>
      <c r="BX227" s="136"/>
      <c r="BY227" s="136"/>
      <c r="BZ227" s="136"/>
      <c r="CA227" s="136"/>
      <c r="CB227" s="136"/>
      <c r="CC227" s="136"/>
      <c r="CD227" s="136"/>
      <c r="CE227" s="136"/>
      <c r="CF227" s="136"/>
      <c r="CG227" s="136"/>
      <c r="CH227" s="136"/>
      <c r="CI227" s="136"/>
      <c r="CJ227" s="136"/>
      <c r="CK227" s="136"/>
      <c r="CL227" s="136"/>
      <c r="CM227" s="136"/>
      <c r="CN227" s="136"/>
      <c r="CO227" s="136"/>
      <c r="CP227" s="136"/>
      <c r="CQ227" s="136"/>
      <c r="CR227" s="136"/>
      <c r="CS227" s="136"/>
      <c r="CT227" s="136"/>
      <c r="CU227" s="136"/>
      <c r="CV227" s="136"/>
      <c r="CW227" s="136"/>
      <c r="CX227" s="136"/>
      <c r="CY227" s="136"/>
      <c r="CZ227" s="136"/>
      <c r="DA227" s="136"/>
      <c r="DB227" s="136"/>
      <c r="DC227" s="136"/>
      <c r="DD227" s="136"/>
      <c r="DE227" s="136"/>
      <c r="DF227" s="136"/>
      <c r="DG227" s="136"/>
    </row>
    <row r="228" spans="1:111" s="137" customFormat="1" ht="13.5" customHeight="1">
      <c r="A228" s="132"/>
      <c r="B228" s="133"/>
      <c r="C228" s="74"/>
      <c r="D228" s="134" t="s">
        <v>122</v>
      </c>
      <c r="E228" s="74"/>
      <c r="F228" s="27"/>
      <c r="G228" s="79"/>
      <c r="H228" s="79"/>
      <c r="I228" s="29"/>
      <c r="J228" s="135"/>
      <c r="K228" s="136"/>
      <c r="L228" s="136"/>
      <c r="M228" s="136"/>
      <c r="N228" s="136"/>
      <c r="O228" s="136"/>
      <c r="P228" s="136"/>
      <c r="Q228" s="136"/>
      <c r="R228" s="136"/>
      <c r="S228" s="136"/>
      <c r="T228" s="136"/>
      <c r="U228" s="136"/>
      <c r="V228" s="136"/>
      <c r="W228" s="136"/>
      <c r="X228" s="136"/>
      <c r="Y228" s="136"/>
      <c r="Z228" s="136"/>
      <c r="AA228" s="136"/>
      <c r="AB228" s="136"/>
      <c r="AC228" s="136"/>
      <c r="AD228" s="136"/>
      <c r="AE228" s="136"/>
      <c r="AF228" s="136"/>
      <c r="AG228" s="136"/>
      <c r="AH228" s="136"/>
      <c r="AI228" s="136"/>
      <c r="AJ228" s="136"/>
      <c r="AK228" s="136"/>
      <c r="AL228" s="136"/>
      <c r="AM228" s="136"/>
      <c r="AN228" s="136"/>
      <c r="AO228" s="136"/>
      <c r="AP228" s="136"/>
      <c r="AQ228" s="136"/>
      <c r="AR228" s="136"/>
      <c r="AS228" s="136"/>
      <c r="AT228" s="136"/>
      <c r="AU228" s="136"/>
      <c r="AV228" s="136"/>
      <c r="AW228" s="136"/>
      <c r="AX228" s="136"/>
      <c r="AY228" s="136"/>
      <c r="AZ228" s="136"/>
      <c r="BA228" s="136"/>
      <c r="BB228" s="136"/>
      <c r="BC228" s="136"/>
      <c r="BD228" s="136"/>
      <c r="BE228" s="136"/>
      <c r="BF228" s="136"/>
      <c r="BG228" s="136"/>
      <c r="BH228" s="136"/>
      <c r="BI228" s="136"/>
      <c r="BJ228" s="136"/>
      <c r="BK228" s="136"/>
      <c r="BL228" s="136"/>
      <c r="BM228" s="136"/>
      <c r="BN228" s="136"/>
      <c r="BO228" s="136"/>
      <c r="BP228" s="136"/>
      <c r="BQ228" s="136"/>
      <c r="BR228" s="136"/>
      <c r="BS228" s="136"/>
      <c r="BT228" s="136"/>
      <c r="BU228" s="136"/>
      <c r="BV228" s="136"/>
      <c r="BW228" s="136"/>
      <c r="BX228" s="136"/>
      <c r="BY228" s="136"/>
      <c r="BZ228" s="136"/>
      <c r="CA228" s="136"/>
      <c r="CB228" s="136"/>
      <c r="CC228" s="136"/>
      <c r="CD228" s="136"/>
      <c r="CE228" s="136"/>
      <c r="CF228" s="136"/>
      <c r="CG228" s="136"/>
      <c r="CH228" s="136"/>
      <c r="CI228" s="136"/>
      <c r="CJ228" s="136"/>
      <c r="CK228" s="136"/>
      <c r="CL228" s="136"/>
      <c r="CM228" s="136"/>
      <c r="CN228" s="136"/>
      <c r="CO228" s="136"/>
      <c r="CP228" s="136"/>
      <c r="CQ228" s="136"/>
      <c r="CR228" s="136"/>
      <c r="CS228" s="136"/>
      <c r="CT228" s="136"/>
      <c r="CU228" s="136"/>
      <c r="CV228" s="136"/>
      <c r="CW228" s="136"/>
      <c r="CX228" s="136"/>
      <c r="CY228" s="136"/>
      <c r="CZ228" s="136"/>
      <c r="DA228" s="136"/>
      <c r="DB228" s="136"/>
      <c r="DC228" s="136"/>
      <c r="DD228" s="136"/>
      <c r="DE228" s="136"/>
      <c r="DF228" s="136"/>
      <c r="DG228" s="136"/>
    </row>
    <row r="229" spans="1:111" s="137" customFormat="1" ht="13.5" customHeight="1">
      <c r="A229" s="132"/>
      <c r="B229" s="133"/>
      <c r="C229" s="74"/>
      <c r="D229" s="134" t="s">
        <v>151</v>
      </c>
      <c r="E229" s="74"/>
      <c r="F229" s="136"/>
      <c r="G229" s="79"/>
      <c r="H229" s="79"/>
      <c r="I229" s="29"/>
      <c r="J229" s="135"/>
      <c r="K229" s="136"/>
      <c r="L229" s="136"/>
      <c r="M229" s="136"/>
      <c r="N229" s="136"/>
      <c r="O229" s="136"/>
      <c r="P229" s="136"/>
      <c r="Q229" s="136"/>
      <c r="R229" s="136"/>
      <c r="S229" s="136"/>
      <c r="T229" s="136"/>
      <c r="U229" s="136"/>
      <c r="V229" s="136"/>
      <c r="W229" s="136"/>
      <c r="X229" s="136"/>
      <c r="Y229" s="136"/>
      <c r="Z229" s="136"/>
      <c r="AA229" s="136"/>
      <c r="AB229" s="136"/>
      <c r="AC229" s="136"/>
      <c r="AD229" s="136"/>
      <c r="AE229" s="136"/>
      <c r="AF229" s="136"/>
      <c r="AG229" s="136"/>
      <c r="AH229" s="136"/>
      <c r="AI229" s="136"/>
      <c r="AJ229" s="136"/>
      <c r="AK229" s="136"/>
      <c r="AL229" s="136"/>
      <c r="AM229" s="136"/>
      <c r="AN229" s="136"/>
      <c r="AO229" s="136"/>
      <c r="AP229" s="136"/>
      <c r="AQ229" s="136"/>
      <c r="AR229" s="136"/>
      <c r="AS229" s="136"/>
      <c r="AT229" s="136"/>
      <c r="AU229" s="136"/>
      <c r="AV229" s="136"/>
      <c r="AW229" s="136"/>
      <c r="AX229" s="136"/>
      <c r="AY229" s="136"/>
      <c r="AZ229" s="136"/>
      <c r="BA229" s="136"/>
      <c r="BB229" s="136"/>
      <c r="BC229" s="136"/>
      <c r="BD229" s="136"/>
      <c r="BE229" s="136"/>
      <c r="BF229" s="136"/>
      <c r="BG229" s="136"/>
      <c r="BH229" s="136"/>
      <c r="BI229" s="136"/>
      <c r="BJ229" s="136"/>
      <c r="BK229" s="136"/>
      <c r="BL229" s="136"/>
      <c r="BM229" s="136"/>
      <c r="BN229" s="136"/>
      <c r="BO229" s="136"/>
      <c r="BP229" s="136"/>
      <c r="BQ229" s="136"/>
      <c r="BR229" s="136"/>
      <c r="BS229" s="136"/>
      <c r="BT229" s="136"/>
      <c r="BU229" s="136"/>
      <c r="BV229" s="136"/>
      <c r="BW229" s="136"/>
      <c r="BX229" s="136"/>
      <c r="BY229" s="136"/>
      <c r="BZ229" s="136"/>
      <c r="CA229" s="136"/>
      <c r="CB229" s="136"/>
      <c r="CC229" s="136"/>
      <c r="CD229" s="136"/>
      <c r="CE229" s="136"/>
      <c r="CF229" s="136"/>
      <c r="CG229" s="136"/>
      <c r="CH229" s="136"/>
      <c r="CI229" s="136"/>
      <c r="CJ229" s="136"/>
      <c r="CK229" s="136"/>
      <c r="CL229" s="136"/>
      <c r="CM229" s="136"/>
      <c r="CN229" s="136"/>
      <c r="CO229" s="136"/>
      <c r="CP229" s="136"/>
      <c r="CQ229" s="136"/>
      <c r="CR229" s="136"/>
      <c r="CS229" s="136"/>
      <c r="CT229" s="136"/>
      <c r="CU229" s="136"/>
      <c r="CV229" s="136"/>
      <c r="CW229" s="136"/>
      <c r="CX229" s="136"/>
      <c r="CY229" s="136"/>
      <c r="CZ229" s="136"/>
      <c r="DA229" s="136"/>
      <c r="DB229" s="136"/>
      <c r="DC229" s="136"/>
      <c r="DD229" s="136"/>
      <c r="DE229" s="136"/>
      <c r="DF229" s="136"/>
      <c r="DG229" s="136"/>
    </row>
    <row r="230" spans="1:111" s="137" customFormat="1" ht="13.5" customHeight="1">
      <c r="A230" s="132"/>
      <c r="B230" s="133"/>
      <c r="C230" s="74"/>
      <c r="D230" s="134" t="s">
        <v>152</v>
      </c>
      <c r="E230" s="74"/>
      <c r="F230" s="27">
        <f>0.255*(5+6)</f>
        <v>2.8050000000000002</v>
      </c>
      <c r="G230" s="79"/>
      <c r="H230" s="79"/>
      <c r="I230" s="29"/>
      <c r="J230" s="135"/>
      <c r="K230" s="136"/>
      <c r="L230" s="136"/>
      <c r="M230" s="136"/>
      <c r="N230" s="136"/>
      <c r="O230" s="136"/>
      <c r="P230" s="136"/>
      <c r="Q230" s="136"/>
      <c r="R230" s="136"/>
      <c r="S230" s="136"/>
      <c r="T230" s="136"/>
      <c r="U230" s="136"/>
      <c r="V230" s="136"/>
      <c r="W230" s="136"/>
      <c r="X230" s="136"/>
      <c r="Y230" s="136"/>
      <c r="Z230" s="136"/>
      <c r="AA230" s="136"/>
      <c r="AB230" s="136"/>
      <c r="AC230" s="136"/>
      <c r="AD230" s="136"/>
      <c r="AE230" s="136"/>
      <c r="AF230" s="136"/>
      <c r="AG230" s="136"/>
      <c r="AH230" s="136"/>
      <c r="AI230" s="136"/>
      <c r="AJ230" s="136"/>
      <c r="AK230" s="136"/>
      <c r="AL230" s="136"/>
      <c r="AM230" s="136"/>
      <c r="AN230" s="136"/>
      <c r="AO230" s="136"/>
      <c r="AP230" s="136"/>
      <c r="AQ230" s="136"/>
      <c r="AR230" s="136"/>
      <c r="AS230" s="136"/>
      <c r="AT230" s="136"/>
      <c r="AU230" s="136"/>
      <c r="AV230" s="136"/>
      <c r="AW230" s="136"/>
      <c r="AX230" s="136"/>
      <c r="AY230" s="136"/>
      <c r="AZ230" s="136"/>
      <c r="BA230" s="136"/>
      <c r="BB230" s="136"/>
      <c r="BC230" s="136"/>
      <c r="BD230" s="136"/>
      <c r="BE230" s="136"/>
      <c r="BF230" s="136"/>
      <c r="BG230" s="136"/>
      <c r="BH230" s="136"/>
      <c r="BI230" s="136"/>
      <c r="BJ230" s="136"/>
      <c r="BK230" s="136"/>
      <c r="BL230" s="136"/>
      <c r="BM230" s="136"/>
      <c r="BN230" s="136"/>
      <c r="BO230" s="136"/>
      <c r="BP230" s="136"/>
      <c r="BQ230" s="136"/>
      <c r="BR230" s="136"/>
      <c r="BS230" s="136"/>
      <c r="BT230" s="136"/>
      <c r="BU230" s="136"/>
      <c r="BV230" s="136"/>
      <c r="BW230" s="136"/>
      <c r="BX230" s="136"/>
      <c r="BY230" s="136"/>
      <c r="BZ230" s="136"/>
      <c r="CA230" s="136"/>
      <c r="CB230" s="136"/>
      <c r="CC230" s="136"/>
      <c r="CD230" s="136"/>
      <c r="CE230" s="136"/>
      <c r="CF230" s="136"/>
      <c r="CG230" s="136"/>
      <c r="CH230" s="136"/>
      <c r="CI230" s="136"/>
      <c r="CJ230" s="136"/>
      <c r="CK230" s="136"/>
      <c r="CL230" s="136"/>
      <c r="CM230" s="136"/>
      <c r="CN230" s="136"/>
      <c r="CO230" s="136"/>
      <c r="CP230" s="136"/>
      <c r="CQ230" s="136"/>
      <c r="CR230" s="136"/>
      <c r="CS230" s="136"/>
      <c r="CT230" s="136"/>
      <c r="CU230" s="136"/>
      <c r="CV230" s="136"/>
      <c r="CW230" s="136"/>
      <c r="CX230" s="136"/>
      <c r="CY230" s="136"/>
      <c r="CZ230" s="136"/>
      <c r="DA230" s="136"/>
      <c r="DB230" s="136"/>
      <c r="DC230" s="136"/>
      <c r="DD230" s="136"/>
      <c r="DE230" s="136"/>
      <c r="DF230" s="136"/>
      <c r="DG230" s="136"/>
    </row>
    <row r="231" spans="1:111" s="136" customFormat="1" ht="13.5" customHeight="1">
      <c r="A231" s="132"/>
      <c r="B231" s="133"/>
      <c r="C231" s="74"/>
      <c r="D231" s="134" t="s">
        <v>153</v>
      </c>
      <c r="E231" s="74"/>
      <c r="F231" s="27">
        <f>0.255*(6+7+9+20)</f>
        <v>10.71</v>
      </c>
      <c r="G231" s="79"/>
      <c r="H231" s="79"/>
      <c r="I231" s="29"/>
      <c r="J231" s="135"/>
    </row>
    <row r="232" spans="1:111" s="136" customFormat="1" ht="13.5" customHeight="1">
      <c r="A232" s="132"/>
      <c r="B232" s="133"/>
      <c r="C232" s="74"/>
      <c r="D232" s="134" t="s">
        <v>154</v>
      </c>
      <c r="E232" s="74"/>
      <c r="F232" s="27">
        <f>0.255*(6+5+9+20)</f>
        <v>10.199999999999999</v>
      </c>
      <c r="G232" s="79"/>
      <c r="H232" s="79"/>
      <c r="I232" s="29"/>
      <c r="J232" s="135"/>
    </row>
    <row r="233" spans="1:111" s="137" customFormat="1" ht="13.5" customHeight="1">
      <c r="A233" s="132"/>
      <c r="B233" s="133"/>
      <c r="C233" s="74"/>
      <c r="D233" s="134" t="s">
        <v>155</v>
      </c>
      <c r="E233" s="74"/>
      <c r="F233" s="27">
        <f>0.255*(6+5+9+20)</f>
        <v>10.199999999999999</v>
      </c>
      <c r="G233" s="79"/>
      <c r="H233" s="79"/>
      <c r="I233" s="29"/>
      <c r="J233" s="135"/>
      <c r="K233" s="136"/>
      <c r="L233" s="136"/>
      <c r="M233" s="136"/>
      <c r="N233" s="136"/>
      <c r="O233" s="136"/>
      <c r="P233" s="136"/>
      <c r="Q233" s="136"/>
      <c r="R233" s="136"/>
      <c r="S233" s="136"/>
      <c r="T233" s="136"/>
      <c r="U233" s="136"/>
      <c r="V233" s="136"/>
      <c r="W233" s="136"/>
      <c r="X233" s="136"/>
      <c r="Y233" s="136"/>
      <c r="Z233" s="136"/>
      <c r="AA233" s="136"/>
      <c r="AB233" s="136"/>
      <c r="AC233" s="136"/>
      <c r="AD233" s="136"/>
      <c r="AE233" s="136"/>
      <c r="AF233" s="136"/>
      <c r="AG233" s="136"/>
      <c r="AH233" s="136"/>
      <c r="AI233" s="136"/>
      <c r="AJ233" s="136"/>
      <c r="AK233" s="136"/>
      <c r="AL233" s="136"/>
      <c r="AM233" s="136"/>
      <c r="AN233" s="136"/>
      <c r="AO233" s="136"/>
      <c r="AP233" s="136"/>
      <c r="AQ233" s="136"/>
      <c r="AR233" s="136"/>
      <c r="AS233" s="136"/>
      <c r="AT233" s="136"/>
      <c r="AU233" s="136"/>
      <c r="AV233" s="136"/>
      <c r="AW233" s="136"/>
      <c r="AX233" s="136"/>
      <c r="AY233" s="136"/>
      <c r="AZ233" s="136"/>
      <c r="BA233" s="136"/>
      <c r="BB233" s="136"/>
      <c r="BC233" s="136"/>
      <c r="BD233" s="136"/>
      <c r="BE233" s="136"/>
      <c r="BF233" s="136"/>
      <c r="BG233" s="136"/>
      <c r="BH233" s="136"/>
      <c r="BI233" s="136"/>
      <c r="BJ233" s="136"/>
      <c r="BK233" s="136"/>
      <c r="BL233" s="136"/>
      <c r="BM233" s="136"/>
      <c r="BN233" s="136"/>
      <c r="BO233" s="136"/>
      <c r="BP233" s="136"/>
      <c r="BQ233" s="136"/>
      <c r="BR233" s="136"/>
      <c r="BS233" s="136"/>
      <c r="BT233" s="136"/>
      <c r="BU233" s="136"/>
      <c r="BV233" s="136"/>
      <c r="BW233" s="136"/>
      <c r="BX233" s="136"/>
      <c r="BY233" s="136"/>
      <c r="BZ233" s="136"/>
      <c r="CA233" s="136"/>
      <c r="CB233" s="136"/>
      <c r="CC233" s="136"/>
      <c r="CD233" s="136"/>
      <c r="CE233" s="136"/>
      <c r="CF233" s="136"/>
      <c r="CG233" s="136"/>
      <c r="CH233" s="136"/>
      <c r="CI233" s="136"/>
      <c r="CJ233" s="136"/>
      <c r="CK233" s="136"/>
      <c r="CL233" s="136"/>
      <c r="CM233" s="136"/>
      <c r="CN233" s="136"/>
      <c r="CO233" s="136"/>
      <c r="CP233" s="136"/>
      <c r="CQ233" s="136"/>
      <c r="CR233" s="136"/>
      <c r="CS233" s="136"/>
      <c r="CT233" s="136"/>
      <c r="CU233" s="136"/>
      <c r="CV233" s="136"/>
      <c r="CW233" s="136"/>
      <c r="CX233" s="136"/>
      <c r="CY233" s="136"/>
      <c r="CZ233" s="136"/>
      <c r="DA233" s="136"/>
      <c r="DB233" s="136"/>
      <c r="DC233" s="136"/>
      <c r="DD233" s="136"/>
      <c r="DE233" s="136"/>
      <c r="DF233" s="136"/>
      <c r="DG233" s="136"/>
    </row>
    <row r="234" spans="1:111" s="137" customFormat="1" ht="13.5" customHeight="1">
      <c r="A234" s="132"/>
      <c r="B234" s="133"/>
      <c r="C234" s="74"/>
      <c r="D234" s="134" t="s">
        <v>156</v>
      </c>
      <c r="E234" s="74"/>
      <c r="F234" s="27">
        <f>0.255*(6+9)</f>
        <v>3.8250000000000002</v>
      </c>
      <c r="G234" s="79"/>
      <c r="H234" s="79"/>
      <c r="I234" s="29"/>
      <c r="J234" s="135"/>
      <c r="K234" s="136"/>
      <c r="L234" s="136"/>
      <c r="M234" s="136"/>
      <c r="N234" s="136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  <c r="Y234" s="136"/>
      <c r="Z234" s="136"/>
      <c r="AA234" s="136"/>
      <c r="AB234" s="136"/>
      <c r="AC234" s="136"/>
      <c r="AD234" s="136"/>
      <c r="AE234" s="136"/>
      <c r="AF234" s="136"/>
      <c r="AG234" s="136"/>
      <c r="AH234" s="136"/>
      <c r="AI234" s="136"/>
      <c r="AJ234" s="136"/>
      <c r="AK234" s="136"/>
      <c r="AL234" s="136"/>
      <c r="AM234" s="136"/>
      <c r="AN234" s="136"/>
      <c r="AO234" s="136"/>
      <c r="AP234" s="136"/>
      <c r="AQ234" s="136"/>
      <c r="AR234" s="136"/>
      <c r="AS234" s="136"/>
      <c r="AT234" s="136"/>
      <c r="AU234" s="136"/>
      <c r="AV234" s="136"/>
      <c r="AW234" s="136"/>
      <c r="AX234" s="136"/>
      <c r="AY234" s="136"/>
      <c r="AZ234" s="136"/>
      <c r="BA234" s="136"/>
      <c r="BB234" s="136"/>
      <c r="BC234" s="136"/>
      <c r="BD234" s="136"/>
      <c r="BE234" s="136"/>
      <c r="BF234" s="136"/>
      <c r="BG234" s="136"/>
      <c r="BH234" s="136"/>
      <c r="BI234" s="136"/>
      <c r="BJ234" s="136"/>
      <c r="BK234" s="136"/>
      <c r="BL234" s="136"/>
      <c r="BM234" s="136"/>
      <c r="BN234" s="136"/>
      <c r="BO234" s="136"/>
      <c r="BP234" s="136"/>
      <c r="BQ234" s="136"/>
      <c r="BR234" s="136"/>
      <c r="BS234" s="136"/>
      <c r="BT234" s="136"/>
      <c r="BU234" s="136"/>
      <c r="BV234" s="136"/>
      <c r="BW234" s="136"/>
      <c r="BX234" s="136"/>
      <c r="BY234" s="136"/>
      <c r="BZ234" s="136"/>
      <c r="CA234" s="136"/>
      <c r="CB234" s="136"/>
      <c r="CC234" s="136"/>
      <c r="CD234" s="136"/>
      <c r="CE234" s="136"/>
      <c r="CF234" s="136"/>
      <c r="CG234" s="136"/>
      <c r="CH234" s="136"/>
      <c r="CI234" s="136"/>
      <c r="CJ234" s="136"/>
      <c r="CK234" s="136"/>
      <c r="CL234" s="136"/>
      <c r="CM234" s="136"/>
      <c r="CN234" s="136"/>
      <c r="CO234" s="136"/>
      <c r="CP234" s="136"/>
      <c r="CQ234" s="136"/>
      <c r="CR234" s="136"/>
      <c r="CS234" s="136"/>
      <c r="CT234" s="136"/>
      <c r="CU234" s="136"/>
      <c r="CV234" s="136"/>
      <c r="CW234" s="136"/>
      <c r="CX234" s="136"/>
      <c r="CY234" s="136"/>
      <c r="CZ234" s="136"/>
      <c r="DA234" s="136"/>
      <c r="DB234" s="136"/>
      <c r="DC234" s="136"/>
      <c r="DD234" s="136"/>
      <c r="DE234" s="136"/>
      <c r="DF234" s="136"/>
      <c r="DG234" s="136"/>
    </row>
    <row r="235" spans="1:111" s="137" customFormat="1" ht="13.5" customHeight="1">
      <c r="A235" s="132"/>
      <c r="B235" s="133"/>
      <c r="C235" s="74"/>
      <c r="D235" s="134" t="s">
        <v>157</v>
      </c>
      <c r="E235" s="74"/>
      <c r="F235" s="27">
        <f>0.255*(10)</f>
        <v>2.5499999999999998</v>
      </c>
      <c r="G235" s="79"/>
      <c r="H235" s="79"/>
      <c r="I235" s="29"/>
      <c r="J235" s="135"/>
      <c r="K235" s="136"/>
      <c r="L235" s="136"/>
      <c r="M235" s="136"/>
      <c r="N235" s="136"/>
      <c r="O235" s="136"/>
      <c r="P235" s="136"/>
      <c r="Q235" s="136"/>
      <c r="R235" s="136"/>
      <c r="S235" s="136"/>
      <c r="T235" s="136"/>
      <c r="U235" s="136"/>
      <c r="V235" s="136"/>
      <c r="W235" s="136"/>
      <c r="X235" s="136"/>
      <c r="Y235" s="136"/>
      <c r="Z235" s="136"/>
      <c r="AA235" s="136"/>
      <c r="AB235" s="136"/>
      <c r="AC235" s="136"/>
      <c r="AD235" s="136"/>
      <c r="AE235" s="136"/>
      <c r="AF235" s="136"/>
      <c r="AG235" s="136"/>
      <c r="AH235" s="136"/>
      <c r="AI235" s="136"/>
      <c r="AJ235" s="136"/>
      <c r="AK235" s="136"/>
      <c r="AL235" s="136"/>
      <c r="AM235" s="136"/>
      <c r="AN235" s="136"/>
      <c r="AO235" s="136"/>
      <c r="AP235" s="136"/>
      <c r="AQ235" s="136"/>
      <c r="AR235" s="136"/>
      <c r="AS235" s="136"/>
      <c r="AT235" s="136"/>
      <c r="AU235" s="136"/>
      <c r="AV235" s="136"/>
      <c r="AW235" s="136"/>
      <c r="AX235" s="136"/>
      <c r="AY235" s="136"/>
      <c r="AZ235" s="136"/>
      <c r="BA235" s="136"/>
      <c r="BB235" s="136"/>
      <c r="BC235" s="136"/>
      <c r="BD235" s="136"/>
      <c r="BE235" s="136"/>
      <c r="BF235" s="136"/>
      <c r="BG235" s="136"/>
      <c r="BH235" s="136"/>
      <c r="BI235" s="136"/>
      <c r="BJ235" s="136"/>
      <c r="BK235" s="136"/>
      <c r="BL235" s="136"/>
      <c r="BM235" s="136"/>
      <c r="BN235" s="136"/>
      <c r="BO235" s="136"/>
      <c r="BP235" s="136"/>
      <c r="BQ235" s="136"/>
      <c r="BR235" s="136"/>
      <c r="BS235" s="136"/>
      <c r="BT235" s="136"/>
      <c r="BU235" s="136"/>
      <c r="BV235" s="136"/>
      <c r="BW235" s="136"/>
      <c r="BX235" s="136"/>
      <c r="BY235" s="136"/>
      <c r="BZ235" s="136"/>
      <c r="CA235" s="136"/>
      <c r="CB235" s="136"/>
      <c r="CC235" s="136"/>
      <c r="CD235" s="136"/>
      <c r="CE235" s="136"/>
      <c r="CF235" s="136"/>
      <c r="CG235" s="136"/>
      <c r="CH235" s="136"/>
      <c r="CI235" s="136"/>
      <c r="CJ235" s="136"/>
      <c r="CK235" s="136"/>
      <c r="CL235" s="136"/>
      <c r="CM235" s="136"/>
      <c r="CN235" s="136"/>
      <c r="CO235" s="136"/>
      <c r="CP235" s="136"/>
      <c r="CQ235" s="136"/>
      <c r="CR235" s="136"/>
      <c r="CS235" s="136"/>
      <c r="CT235" s="136"/>
      <c r="CU235" s="136"/>
      <c r="CV235" s="136"/>
      <c r="CW235" s="136"/>
      <c r="CX235" s="136"/>
      <c r="CY235" s="136"/>
      <c r="CZ235" s="136"/>
      <c r="DA235" s="136"/>
      <c r="DB235" s="136"/>
      <c r="DC235" s="136"/>
      <c r="DD235" s="136"/>
      <c r="DE235" s="136"/>
      <c r="DF235" s="136"/>
      <c r="DG235" s="136"/>
    </row>
    <row r="236" spans="1:111" s="137" customFormat="1" ht="13.5" customHeight="1">
      <c r="A236" s="20">
        <v>39</v>
      </c>
      <c r="B236" s="24" t="s">
        <v>102</v>
      </c>
      <c r="C236" s="21">
        <v>783617611</v>
      </c>
      <c r="D236" s="21" t="s">
        <v>123</v>
      </c>
      <c r="E236" s="21" t="s">
        <v>25</v>
      </c>
      <c r="F236" s="30">
        <f>SUM(F238:F243)</f>
        <v>204.5</v>
      </c>
      <c r="G236" s="22"/>
      <c r="H236" s="22">
        <f>F236*G236</f>
        <v>0</v>
      </c>
      <c r="I236" s="127" t="s">
        <v>71</v>
      </c>
      <c r="J236" s="135"/>
      <c r="K236" s="136"/>
      <c r="L236" s="136"/>
      <c r="M236" s="136"/>
      <c r="N236" s="136"/>
      <c r="O236" s="136"/>
      <c r="P236" s="136"/>
      <c r="Q236" s="136"/>
      <c r="R236" s="136"/>
      <c r="S236" s="136"/>
      <c r="T236" s="136"/>
      <c r="U236" s="136"/>
      <c r="V236" s="136"/>
      <c r="W236" s="136"/>
      <c r="X236" s="136"/>
      <c r="Y236" s="136"/>
      <c r="Z236" s="136"/>
      <c r="AA236" s="136"/>
      <c r="AB236" s="136"/>
      <c r="AC236" s="136"/>
      <c r="AD236" s="136"/>
      <c r="AE236" s="136"/>
      <c r="AF236" s="136"/>
      <c r="AG236" s="136"/>
      <c r="AH236" s="136"/>
      <c r="AI236" s="136"/>
      <c r="AJ236" s="136"/>
      <c r="AK236" s="136"/>
      <c r="AL236" s="136"/>
      <c r="AM236" s="136"/>
      <c r="AN236" s="136"/>
      <c r="AO236" s="136"/>
      <c r="AP236" s="136"/>
      <c r="AQ236" s="136"/>
      <c r="AR236" s="136"/>
      <c r="AS236" s="136"/>
      <c r="AT236" s="136"/>
      <c r="AU236" s="136"/>
      <c r="AV236" s="136"/>
      <c r="AW236" s="136"/>
      <c r="AX236" s="136"/>
      <c r="AY236" s="136"/>
      <c r="AZ236" s="136"/>
      <c r="BA236" s="136"/>
      <c r="BB236" s="136"/>
      <c r="BC236" s="136"/>
      <c r="BD236" s="136"/>
      <c r="BE236" s="136"/>
      <c r="BF236" s="136"/>
      <c r="BG236" s="136"/>
      <c r="BH236" s="136"/>
      <c r="BI236" s="136"/>
      <c r="BJ236" s="136"/>
      <c r="BK236" s="136"/>
      <c r="BL236" s="136"/>
      <c r="BM236" s="136"/>
      <c r="BN236" s="136"/>
      <c r="BO236" s="136"/>
      <c r="BP236" s="136"/>
      <c r="BQ236" s="136"/>
      <c r="BR236" s="136"/>
      <c r="BS236" s="136"/>
      <c r="BT236" s="136"/>
      <c r="BU236" s="136"/>
      <c r="BV236" s="136"/>
      <c r="BW236" s="136"/>
      <c r="BX236" s="136"/>
      <c r="BY236" s="136"/>
      <c r="BZ236" s="136"/>
      <c r="CA236" s="136"/>
      <c r="CB236" s="136"/>
      <c r="CC236" s="136"/>
      <c r="CD236" s="136"/>
      <c r="CE236" s="136"/>
      <c r="CF236" s="136"/>
      <c r="CG236" s="136"/>
      <c r="CH236" s="136"/>
      <c r="CI236" s="136"/>
      <c r="CJ236" s="136"/>
      <c r="CK236" s="136"/>
      <c r="CL236" s="136"/>
      <c r="CM236" s="136"/>
      <c r="CN236" s="136"/>
      <c r="CO236" s="136"/>
      <c r="CP236" s="136"/>
      <c r="CQ236" s="136"/>
      <c r="CR236" s="136"/>
      <c r="CS236" s="136"/>
      <c r="CT236" s="136"/>
      <c r="CU236" s="136"/>
      <c r="CV236" s="136"/>
      <c r="CW236" s="136"/>
      <c r="CX236" s="136"/>
      <c r="CY236" s="136"/>
      <c r="CZ236" s="136"/>
      <c r="DA236" s="136"/>
      <c r="DB236" s="136"/>
      <c r="DC236" s="136"/>
      <c r="DD236" s="136"/>
      <c r="DE236" s="136"/>
      <c r="DF236" s="136"/>
      <c r="DG236" s="136"/>
    </row>
    <row r="237" spans="1:111" s="137" customFormat="1" ht="13.5" customHeight="1">
      <c r="A237" s="132"/>
      <c r="B237" s="133"/>
      <c r="C237" s="74"/>
      <c r="D237" s="134" t="s">
        <v>124</v>
      </c>
      <c r="E237" s="74"/>
      <c r="F237" s="27"/>
      <c r="G237" s="79"/>
      <c r="H237" s="79"/>
      <c r="I237" s="29"/>
      <c r="J237" s="135"/>
      <c r="K237" s="136"/>
      <c r="L237" s="136"/>
      <c r="M237" s="136"/>
      <c r="N237" s="136"/>
      <c r="O237" s="136"/>
      <c r="P237" s="136"/>
      <c r="Q237" s="136"/>
      <c r="R237" s="136"/>
      <c r="S237" s="136"/>
      <c r="T237" s="136"/>
      <c r="U237" s="136"/>
      <c r="V237" s="136"/>
      <c r="W237" s="136"/>
      <c r="X237" s="136"/>
      <c r="Y237" s="136"/>
      <c r="Z237" s="136"/>
      <c r="AA237" s="136"/>
      <c r="AB237" s="136"/>
      <c r="AC237" s="136"/>
      <c r="AD237" s="136"/>
      <c r="AE237" s="136"/>
      <c r="AF237" s="136"/>
      <c r="AG237" s="136"/>
      <c r="AH237" s="136"/>
      <c r="AI237" s="136"/>
      <c r="AJ237" s="136"/>
      <c r="AK237" s="136"/>
      <c r="AL237" s="136"/>
      <c r="AM237" s="136"/>
      <c r="AN237" s="136"/>
      <c r="AO237" s="136"/>
      <c r="AP237" s="136"/>
      <c r="AQ237" s="136"/>
      <c r="AR237" s="136"/>
      <c r="AS237" s="136"/>
      <c r="AT237" s="136"/>
      <c r="AU237" s="136"/>
      <c r="AV237" s="136"/>
      <c r="AW237" s="136"/>
      <c r="AX237" s="136"/>
      <c r="AY237" s="136"/>
      <c r="AZ237" s="136"/>
      <c r="BA237" s="136"/>
      <c r="BB237" s="136"/>
      <c r="BC237" s="136"/>
      <c r="BD237" s="136"/>
      <c r="BE237" s="136"/>
      <c r="BF237" s="136"/>
      <c r="BG237" s="136"/>
      <c r="BH237" s="136"/>
      <c r="BI237" s="136"/>
      <c r="BJ237" s="136"/>
      <c r="BK237" s="136"/>
      <c r="BL237" s="136"/>
      <c r="BM237" s="136"/>
      <c r="BN237" s="136"/>
      <c r="BO237" s="136"/>
      <c r="BP237" s="136"/>
      <c r="BQ237" s="136"/>
      <c r="BR237" s="136"/>
      <c r="BS237" s="136"/>
      <c r="BT237" s="136"/>
      <c r="BU237" s="136"/>
      <c r="BV237" s="136"/>
      <c r="BW237" s="136"/>
      <c r="BX237" s="136"/>
      <c r="BY237" s="136"/>
      <c r="BZ237" s="136"/>
      <c r="CA237" s="136"/>
      <c r="CB237" s="136"/>
      <c r="CC237" s="136"/>
      <c r="CD237" s="136"/>
      <c r="CE237" s="136"/>
      <c r="CF237" s="136"/>
      <c r="CG237" s="136"/>
      <c r="CH237" s="136"/>
      <c r="CI237" s="136"/>
      <c r="CJ237" s="136"/>
      <c r="CK237" s="136"/>
      <c r="CL237" s="136"/>
      <c r="CM237" s="136"/>
      <c r="CN237" s="136"/>
      <c r="CO237" s="136"/>
      <c r="CP237" s="136"/>
      <c r="CQ237" s="136"/>
      <c r="CR237" s="136"/>
      <c r="CS237" s="136"/>
      <c r="CT237" s="136"/>
      <c r="CU237" s="136"/>
      <c r="CV237" s="136"/>
      <c r="CW237" s="136"/>
      <c r="CX237" s="136"/>
      <c r="CY237" s="136"/>
      <c r="CZ237" s="136"/>
      <c r="DA237" s="136"/>
      <c r="DB237" s="136"/>
      <c r="DC237" s="136"/>
      <c r="DD237" s="136"/>
      <c r="DE237" s="136"/>
      <c r="DF237" s="136"/>
      <c r="DG237" s="136"/>
    </row>
    <row r="238" spans="1:111" s="137" customFormat="1" ht="13.5" customHeight="1">
      <c r="A238" s="132"/>
      <c r="B238" s="133"/>
      <c r="C238" s="74"/>
      <c r="D238" s="134" t="s">
        <v>165</v>
      </c>
      <c r="E238" s="74"/>
      <c r="F238" s="27">
        <f>(11+5+24.9)</f>
        <v>40.9</v>
      </c>
      <c r="G238" s="79"/>
      <c r="H238" s="79"/>
      <c r="I238" s="29"/>
      <c r="J238" s="158"/>
      <c r="K238" s="136"/>
      <c r="L238" s="136"/>
      <c r="M238" s="136"/>
      <c r="N238" s="136"/>
      <c r="O238" s="136"/>
      <c r="P238" s="136"/>
      <c r="Q238" s="136"/>
      <c r="R238" s="136"/>
      <c r="S238" s="136"/>
      <c r="T238" s="136"/>
      <c r="U238" s="136"/>
      <c r="V238" s="136"/>
      <c r="W238" s="136"/>
      <c r="X238" s="136"/>
      <c r="Y238" s="136"/>
      <c r="Z238" s="136"/>
      <c r="AA238" s="136"/>
      <c r="AB238" s="136"/>
      <c r="AC238" s="136"/>
      <c r="AD238" s="136"/>
      <c r="AE238" s="136"/>
      <c r="AF238" s="136"/>
      <c r="AG238" s="136"/>
      <c r="AH238" s="136"/>
      <c r="AI238" s="136"/>
      <c r="AJ238" s="136"/>
      <c r="AK238" s="136"/>
      <c r="AL238" s="136"/>
      <c r="AM238" s="136"/>
      <c r="AN238" s="136"/>
      <c r="AO238" s="136"/>
      <c r="AP238" s="136"/>
      <c r="AQ238" s="136"/>
      <c r="AR238" s="136"/>
      <c r="AS238" s="136"/>
      <c r="AT238" s="136"/>
      <c r="AU238" s="136"/>
      <c r="AV238" s="136"/>
      <c r="AW238" s="136"/>
      <c r="AX238" s="136"/>
      <c r="AY238" s="136"/>
      <c r="AZ238" s="136"/>
      <c r="BA238" s="136"/>
      <c r="BB238" s="136"/>
      <c r="BC238" s="136"/>
      <c r="BD238" s="136"/>
      <c r="BE238" s="136"/>
      <c r="BF238" s="136"/>
      <c r="BG238" s="136"/>
      <c r="BH238" s="136"/>
      <c r="BI238" s="136"/>
      <c r="BJ238" s="136"/>
      <c r="BK238" s="136"/>
      <c r="BL238" s="136"/>
      <c r="BM238" s="136"/>
      <c r="BN238" s="136"/>
      <c r="BO238" s="136"/>
      <c r="BP238" s="136"/>
      <c r="BQ238" s="136"/>
      <c r="BR238" s="136"/>
      <c r="BS238" s="136"/>
      <c r="BT238" s="136"/>
      <c r="BU238" s="136"/>
      <c r="BV238" s="136"/>
      <c r="BW238" s="136"/>
      <c r="BX238" s="136"/>
      <c r="BY238" s="136"/>
      <c r="BZ238" s="136"/>
      <c r="CA238" s="136"/>
      <c r="CB238" s="136"/>
      <c r="CC238" s="136"/>
      <c r="CD238" s="136"/>
      <c r="CE238" s="136"/>
      <c r="CF238" s="136"/>
      <c r="CG238" s="136"/>
      <c r="CH238" s="136"/>
      <c r="CI238" s="136"/>
      <c r="CJ238" s="136"/>
      <c r="CK238" s="136"/>
      <c r="CL238" s="136"/>
      <c r="CM238" s="136"/>
      <c r="CN238" s="136"/>
      <c r="CO238" s="136"/>
      <c r="CP238" s="136"/>
      <c r="CQ238" s="136"/>
      <c r="CR238" s="136"/>
      <c r="CS238" s="136"/>
      <c r="CT238" s="136"/>
      <c r="CU238" s="136"/>
      <c r="CV238" s="136"/>
      <c r="CW238" s="136"/>
      <c r="CX238" s="136"/>
      <c r="CY238" s="136"/>
      <c r="CZ238" s="136"/>
      <c r="DA238" s="136"/>
      <c r="DB238" s="136"/>
      <c r="DC238" s="136"/>
      <c r="DD238" s="136"/>
      <c r="DE238" s="136"/>
      <c r="DF238" s="136"/>
      <c r="DG238" s="136"/>
    </row>
    <row r="239" spans="1:111" s="136" customFormat="1" ht="13.5" customHeight="1">
      <c r="A239" s="132"/>
      <c r="B239" s="133"/>
      <c r="C239" s="74"/>
      <c r="D239" s="134" t="s">
        <v>166</v>
      </c>
      <c r="E239" s="74"/>
      <c r="F239" s="27">
        <f>(29.2+2+12.4)</f>
        <v>43.6</v>
      </c>
      <c r="G239" s="79"/>
      <c r="H239" s="79"/>
      <c r="I239" s="29"/>
      <c r="J239" s="158"/>
    </row>
    <row r="240" spans="1:111" s="136" customFormat="1" ht="13.5" customHeight="1">
      <c r="A240" s="132"/>
      <c r="B240" s="133"/>
      <c r="C240" s="74"/>
      <c r="D240" s="134" t="s">
        <v>167</v>
      </c>
      <c r="E240" s="74"/>
      <c r="F240" s="27">
        <f>(29.2+2+12.8)</f>
        <v>44</v>
      </c>
      <c r="G240" s="79"/>
      <c r="H240" s="79"/>
      <c r="I240" s="29"/>
      <c r="J240" s="158"/>
    </row>
    <row r="241" spans="1:111" s="137" customFormat="1" ht="13.5" customHeight="1">
      <c r="A241" s="132"/>
      <c r="B241" s="133"/>
      <c r="C241" s="74"/>
      <c r="D241" s="134" t="s">
        <v>168</v>
      </c>
      <c r="E241" s="74"/>
      <c r="F241" s="27">
        <f>(29.2+2+11.9)</f>
        <v>43.1</v>
      </c>
      <c r="G241" s="79"/>
      <c r="H241" s="79"/>
      <c r="I241" s="29"/>
      <c r="J241" s="158"/>
      <c r="K241" s="136"/>
      <c r="L241" s="136"/>
      <c r="M241" s="136"/>
      <c r="N241" s="136"/>
      <c r="O241" s="136"/>
      <c r="P241" s="136"/>
      <c r="Q241" s="136"/>
      <c r="R241" s="136"/>
      <c r="S241" s="136"/>
      <c r="T241" s="136"/>
      <c r="U241" s="136"/>
      <c r="V241" s="136"/>
      <c r="W241" s="136"/>
      <c r="X241" s="136"/>
      <c r="Y241" s="136"/>
      <c r="Z241" s="136"/>
      <c r="AA241" s="136"/>
      <c r="AB241" s="136"/>
      <c r="AC241" s="136"/>
      <c r="AD241" s="136"/>
      <c r="AE241" s="136"/>
      <c r="AF241" s="136"/>
      <c r="AG241" s="136"/>
      <c r="AH241" s="136"/>
      <c r="AI241" s="136"/>
      <c r="AJ241" s="136"/>
      <c r="AK241" s="136"/>
      <c r="AL241" s="136"/>
      <c r="AM241" s="136"/>
      <c r="AN241" s="136"/>
      <c r="AO241" s="136"/>
      <c r="AP241" s="136"/>
      <c r="AQ241" s="136"/>
      <c r="AR241" s="136"/>
      <c r="AS241" s="136"/>
      <c r="AT241" s="136"/>
      <c r="AU241" s="136"/>
      <c r="AV241" s="136"/>
      <c r="AW241" s="136"/>
      <c r="AX241" s="136"/>
      <c r="AY241" s="136"/>
      <c r="AZ241" s="136"/>
      <c r="BA241" s="136"/>
      <c r="BB241" s="136"/>
      <c r="BC241" s="136"/>
      <c r="BD241" s="136"/>
      <c r="BE241" s="136"/>
      <c r="BF241" s="136"/>
      <c r="BG241" s="136"/>
      <c r="BH241" s="136"/>
      <c r="BI241" s="136"/>
      <c r="BJ241" s="136"/>
      <c r="BK241" s="136"/>
      <c r="BL241" s="136"/>
      <c r="BM241" s="136"/>
      <c r="BN241" s="136"/>
      <c r="BO241" s="136"/>
      <c r="BP241" s="136"/>
      <c r="BQ241" s="136"/>
      <c r="BR241" s="136"/>
      <c r="BS241" s="136"/>
      <c r="BT241" s="136"/>
      <c r="BU241" s="136"/>
      <c r="BV241" s="136"/>
      <c r="BW241" s="136"/>
      <c r="BX241" s="136"/>
      <c r="BY241" s="136"/>
      <c r="BZ241" s="136"/>
      <c r="CA241" s="136"/>
      <c r="CB241" s="136"/>
      <c r="CC241" s="136"/>
      <c r="CD241" s="136"/>
      <c r="CE241" s="136"/>
      <c r="CF241" s="136"/>
      <c r="CG241" s="136"/>
      <c r="CH241" s="136"/>
      <c r="CI241" s="136"/>
      <c r="CJ241" s="136"/>
      <c r="CK241" s="136"/>
      <c r="CL241" s="136"/>
      <c r="CM241" s="136"/>
      <c r="CN241" s="136"/>
      <c r="CO241" s="136"/>
      <c r="CP241" s="136"/>
      <c r="CQ241" s="136"/>
      <c r="CR241" s="136"/>
      <c r="CS241" s="136"/>
      <c r="CT241" s="136"/>
      <c r="CU241" s="136"/>
      <c r="CV241" s="136"/>
      <c r="CW241" s="136"/>
      <c r="CX241" s="136"/>
      <c r="CY241" s="136"/>
      <c r="CZ241" s="136"/>
      <c r="DA241" s="136"/>
      <c r="DB241" s="136"/>
      <c r="DC241" s="136"/>
      <c r="DD241" s="136"/>
      <c r="DE241" s="136"/>
      <c r="DF241" s="136"/>
      <c r="DG241" s="136"/>
    </row>
    <row r="242" spans="1:111" s="137" customFormat="1" ht="13.5" customHeight="1">
      <c r="A242" s="132"/>
      <c r="B242" s="133"/>
      <c r="C242" s="74"/>
      <c r="D242" s="134" t="s">
        <v>169</v>
      </c>
      <c r="E242" s="74"/>
      <c r="F242" s="27">
        <f>(14.6+7.7)</f>
        <v>22.3</v>
      </c>
      <c r="G242" s="79"/>
      <c r="H242" s="79"/>
      <c r="I242" s="29"/>
      <c r="J242" s="158"/>
      <c r="K242" s="136"/>
      <c r="L242" s="136"/>
      <c r="M242" s="136"/>
      <c r="N242" s="136"/>
      <c r="O242" s="136"/>
      <c r="P242" s="136"/>
      <c r="Q242" s="136"/>
      <c r="R242" s="136"/>
      <c r="S242" s="136"/>
      <c r="T242" s="136"/>
      <c r="U242" s="136"/>
      <c r="V242" s="136"/>
      <c r="W242" s="136"/>
      <c r="X242" s="136"/>
      <c r="Y242" s="136"/>
      <c r="Z242" s="136"/>
      <c r="AA242" s="136"/>
      <c r="AB242" s="136"/>
      <c r="AC242" s="136"/>
      <c r="AD242" s="136"/>
      <c r="AE242" s="136"/>
      <c r="AF242" s="136"/>
      <c r="AG242" s="136"/>
      <c r="AH242" s="136"/>
      <c r="AI242" s="136"/>
      <c r="AJ242" s="136"/>
      <c r="AK242" s="136"/>
      <c r="AL242" s="136"/>
      <c r="AM242" s="136"/>
      <c r="AN242" s="136"/>
      <c r="AO242" s="136"/>
      <c r="AP242" s="136"/>
      <c r="AQ242" s="136"/>
      <c r="AR242" s="136"/>
      <c r="AS242" s="136"/>
      <c r="AT242" s="136"/>
      <c r="AU242" s="136"/>
      <c r="AV242" s="136"/>
      <c r="AW242" s="136"/>
      <c r="AX242" s="136"/>
      <c r="AY242" s="136"/>
      <c r="AZ242" s="136"/>
      <c r="BA242" s="136"/>
      <c r="BB242" s="136"/>
      <c r="BC242" s="136"/>
      <c r="BD242" s="136"/>
      <c r="BE242" s="136"/>
      <c r="BF242" s="136"/>
      <c r="BG242" s="136"/>
      <c r="BH242" s="136"/>
      <c r="BI242" s="136"/>
      <c r="BJ242" s="136"/>
      <c r="BK242" s="136"/>
      <c r="BL242" s="136"/>
      <c r="BM242" s="136"/>
      <c r="BN242" s="136"/>
      <c r="BO242" s="136"/>
      <c r="BP242" s="136"/>
      <c r="BQ242" s="136"/>
      <c r="BR242" s="136"/>
      <c r="BS242" s="136"/>
      <c r="BT242" s="136"/>
      <c r="BU242" s="136"/>
      <c r="BV242" s="136"/>
      <c r="BW242" s="136"/>
      <c r="BX242" s="136"/>
      <c r="BY242" s="136"/>
      <c r="BZ242" s="136"/>
      <c r="CA242" s="136"/>
      <c r="CB242" s="136"/>
      <c r="CC242" s="136"/>
      <c r="CD242" s="136"/>
      <c r="CE242" s="136"/>
      <c r="CF242" s="136"/>
      <c r="CG242" s="136"/>
      <c r="CH242" s="136"/>
      <c r="CI242" s="136"/>
      <c r="CJ242" s="136"/>
      <c r="CK242" s="136"/>
      <c r="CL242" s="136"/>
      <c r="CM242" s="136"/>
      <c r="CN242" s="136"/>
      <c r="CO242" s="136"/>
      <c r="CP242" s="136"/>
      <c r="CQ242" s="136"/>
      <c r="CR242" s="136"/>
      <c r="CS242" s="136"/>
      <c r="CT242" s="136"/>
      <c r="CU242" s="136"/>
      <c r="CV242" s="136"/>
      <c r="CW242" s="136"/>
      <c r="CX242" s="136"/>
      <c r="CY242" s="136"/>
      <c r="CZ242" s="136"/>
      <c r="DA242" s="136"/>
      <c r="DB242" s="136"/>
      <c r="DC242" s="136"/>
      <c r="DD242" s="136"/>
      <c r="DE242" s="136"/>
      <c r="DF242" s="136"/>
      <c r="DG242" s="136"/>
    </row>
    <row r="243" spans="1:111" s="137" customFormat="1" ht="13.5" customHeight="1">
      <c r="A243" s="132"/>
      <c r="B243" s="133"/>
      <c r="C243" s="74"/>
      <c r="D243" s="134" t="s">
        <v>170</v>
      </c>
      <c r="E243" s="74"/>
      <c r="F243" s="27">
        <f>(5.5+5.1)</f>
        <v>10.6</v>
      </c>
      <c r="G243" s="79"/>
      <c r="H243" s="79"/>
      <c r="I243" s="29"/>
      <c r="J243" s="158"/>
      <c r="K243" s="136"/>
      <c r="L243" s="136"/>
      <c r="M243" s="136"/>
      <c r="N243" s="136"/>
      <c r="O243" s="136"/>
      <c r="P243" s="136"/>
      <c r="Q243" s="136"/>
      <c r="R243" s="136"/>
      <c r="S243" s="136"/>
      <c r="T243" s="136"/>
      <c r="U243" s="136"/>
      <c r="V243" s="136"/>
      <c r="W243" s="136"/>
      <c r="X243" s="136"/>
      <c r="Y243" s="136"/>
      <c r="Z243" s="136"/>
      <c r="AA243" s="136"/>
      <c r="AB243" s="136"/>
      <c r="AC243" s="136"/>
      <c r="AD243" s="136"/>
      <c r="AE243" s="136"/>
      <c r="AF243" s="136"/>
      <c r="AG243" s="136"/>
      <c r="AH243" s="136"/>
      <c r="AI243" s="136"/>
      <c r="AJ243" s="136"/>
      <c r="AK243" s="136"/>
      <c r="AL243" s="136"/>
      <c r="AM243" s="136"/>
      <c r="AN243" s="136"/>
      <c r="AO243" s="136"/>
      <c r="AP243" s="136"/>
      <c r="AQ243" s="136"/>
      <c r="AR243" s="136"/>
      <c r="AS243" s="136"/>
      <c r="AT243" s="136"/>
      <c r="AU243" s="136"/>
      <c r="AV243" s="136"/>
      <c r="AW243" s="136"/>
      <c r="AX243" s="136"/>
      <c r="AY243" s="136"/>
      <c r="AZ243" s="136"/>
      <c r="BA243" s="136"/>
      <c r="BB243" s="136"/>
      <c r="BC243" s="136"/>
      <c r="BD243" s="136"/>
      <c r="BE243" s="136"/>
      <c r="BF243" s="136"/>
      <c r="BG243" s="136"/>
      <c r="BH243" s="136"/>
      <c r="BI243" s="136"/>
      <c r="BJ243" s="136"/>
      <c r="BK243" s="136"/>
      <c r="BL243" s="136"/>
      <c r="BM243" s="136"/>
      <c r="BN243" s="136"/>
      <c r="BO243" s="136"/>
      <c r="BP243" s="136"/>
      <c r="BQ243" s="136"/>
      <c r="BR243" s="136"/>
      <c r="BS243" s="136"/>
      <c r="BT243" s="136"/>
      <c r="BU243" s="136"/>
      <c r="BV243" s="136"/>
      <c r="BW243" s="136"/>
      <c r="BX243" s="136"/>
      <c r="BY243" s="136"/>
      <c r="BZ243" s="136"/>
      <c r="CA243" s="136"/>
      <c r="CB243" s="136"/>
      <c r="CC243" s="136"/>
      <c r="CD243" s="136"/>
      <c r="CE243" s="136"/>
      <c r="CF243" s="136"/>
      <c r="CG243" s="136"/>
      <c r="CH243" s="136"/>
      <c r="CI243" s="136"/>
      <c r="CJ243" s="136"/>
      <c r="CK243" s="136"/>
      <c r="CL243" s="136"/>
      <c r="CM243" s="136"/>
      <c r="CN243" s="136"/>
      <c r="CO243" s="136"/>
      <c r="CP243" s="136"/>
      <c r="CQ243" s="136"/>
      <c r="CR243" s="136"/>
      <c r="CS243" s="136"/>
      <c r="CT243" s="136"/>
      <c r="CU243" s="136"/>
      <c r="CV243" s="136"/>
      <c r="CW243" s="136"/>
      <c r="CX243" s="136"/>
      <c r="CY243" s="136"/>
      <c r="CZ243" s="136"/>
      <c r="DA243" s="136"/>
      <c r="DB243" s="136"/>
      <c r="DC243" s="136"/>
      <c r="DD243" s="136"/>
      <c r="DE243" s="136"/>
      <c r="DF243" s="136"/>
      <c r="DG243" s="136"/>
    </row>
    <row r="244" spans="1:111" s="66" customFormat="1" ht="13.5" customHeight="1">
      <c r="A244" s="20">
        <v>40</v>
      </c>
      <c r="B244" s="24" t="s">
        <v>22</v>
      </c>
      <c r="C244" s="21" t="s">
        <v>125</v>
      </c>
      <c r="D244" s="21" t="s">
        <v>126</v>
      </c>
      <c r="E244" s="21" t="s">
        <v>23</v>
      </c>
      <c r="F244" s="30">
        <f>F245</f>
        <v>10</v>
      </c>
      <c r="G244" s="22"/>
      <c r="H244" s="22">
        <f>F244*G244</f>
        <v>0</v>
      </c>
      <c r="I244" s="23" t="s">
        <v>33</v>
      </c>
      <c r="J244" s="136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9"/>
      <c r="Y244" s="159"/>
      <c r="Z244" s="159"/>
      <c r="AA244" s="159"/>
      <c r="AB244" s="159"/>
      <c r="AC244" s="159"/>
      <c r="AD244" s="159"/>
      <c r="AE244" s="159"/>
      <c r="AF244" s="159"/>
      <c r="AG244" s="159"/>
      <c r="AH244" s="159"/>
      <c r="AI244" s="159"/>
      <c r="AJ244" s="159"/>
      <c r="AK244" s="159"/>
      <c r="AL244" s="159"/>
      <c r="AM244" s="159"/>
      <c r="AN244" s="159"/>
      <c r="AO244" s="159"/>
      <c r="AP244" s="159"/>
      <c r="AQ244" s="159"/>
      <c r="AR244" s="159"/>
      <c r="AS244" s="159"/>
      <c r="AT244" s="159"/>
      <c r="AU244" s="159"/>
      <c r="AV244" s="159"/>
      <c r="AW244" s="159"/>
      <c r="AX244" s="159"/>
      <c r="AY244" s="25"/>
      <c r="AZ244" s="25"/>
      <c r="BA244" s="25"/>
      <c r="BB244" s="25"/>
      <c r="BC244" s="25"/>
      <c r="BD244" s="25"/>
      <c r="BE244" s="25"/>
      <c r="BF244" s="25"/>
      <c r="BG244" s="25"/>
      <c r="BH244" s="25"/>
      <c r="BI244" s="25"/>
      <c r="BJ244" s="25"/>
      <c r="BK244" s="25"/>
      <c r="BL244" s="25"/>
      <c r="BM244" s="25"/>
      <c r="BN244" s="25"/>
      <c r="BO244" s="25"/>
      <c r="BP244" s="25"/>
      <c r="BQ244" s="25"/>
      <c r="BR244" s="25"/>
      <c r="BS244" s="25"/>
      <c r="BT244" s="25"/>
      <c r="BU244" s="25"/>
      <c r="BV244" s="25"/>
      <c r="BW244" s="25"/>
      <c r="BX244" s="25"/>
      <c r="BY244" s="25"/>
      <c r="BZ244" s="25"/>
      <c r="CA244" s="25"/>
      <c r="CB244" s="25"/>
      <c r="CC244" s="25"/>
      <c r="CD244" s="25"/>
      <c r="CE244" s="25"/>
      <c r="CF244" s="25"/>
      <c r="CG244" s="25"/>
      <c r="CH244" s="25"/>
      <c r="CI244" s="25"/>
      <c r="CJ244" s="25"/>
      <c r="CK244" s="25"/>
      <c r="CL244" s="25"/>
      <c r="CM244" s="25"/>
      <c r="CN244" s="25"/>
      <c r="CO244" s="25"/>
      <c r="CP244" s="25"/>
      <c r="CQ244" s="25"/>
      <c r="CR244" s="25"/>
      <c r="CS244" s="25"/>
      <c r="CT244" s="25"/>
      <c r="CU244" s="25"/>
      <c r="CV244" s="25"/>
      <c r="CW244" s="25"/>
      <c r="CX244" s="25"/>
      <c r="CY244" s="25"/>
      <c r="CZ244" s="25"/>
      <c r="DA244" s="25"/>
      <c r="DB244" s="25"/>
      <c r="DC244" s="25"/>
      <c r="DD244" s="25"/>
      <c r="DE244" s="25"/>
      <c r="DF244" s="25"/>
      <c r="DG244" s="25"/>
    </row>
    <row r="245" spans="1:111" s="5" customFormat="1" ht="13.5" customHeight="1">
      <c r="A245" s="31"/>
      <c r="B245" s="33"/>
      <c r="C245" s="33"/>
      <c r="D245" s="26" t="s">
        <v>127</v>
      </c>
      <c r="E245" s="33"/>
      <c r="F245" s="27">
        <v>10</v>
      </c>
      <c r="G245" s="70"/>
      <c r="H245" s="22"/>
      <c r="I245" s="29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60"/>
      <c r="Z245" s="160"/>
      <c r="AA245" s="160"/>
      <c r="AB245" s="160"/>
      <c r="AC245" s="160"/>
      <c r="AD245" s="160"/>
      <c r="AE245" s="160"/>
      <c r="AF245" s="160"/>
      <c r="AG245" s="160"/>
      <c r="AH245" s="160"/>
      <c r="AI245" s="160"/>
      <c r="AJ245" s="160"/>
      <c r="AK245" s="160"/>
      <c r="AL245" s="160"/>
      <c r="AM245" s="160"/>
      <c r="AN245" s="160"/>
      <c r="AO245" s="160"/>
      <c r="AP245" s="160"/>
      <c r="AQ245" s="160"/>
      <c r="AR245" s="160"/>
      <c r="AS245" s="160"/>
      <c r="AT245" s="160"/>
      <c r="AU245" s="160"/>
      <c r="AV245" s="160"/>
      <c r="AW245" s="160"/>
      <c r="AX245" s="160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</row>
    <row r="246" spans="1:111" s="5" customFormat="1" ht="24.75" customHeight="1">
      <c r="A246" s="31"/>
      <c r="B246" s="33"/>
      <c r="C246" s="33"/>
      <c r="D246" s="26" t="s">
        <v>128</v>
      </c>
      <c r="E246" s="33"/>
      <c r="F246" s="27"/>
      <c r="G246" s="70"/>
      <c r="H246" s="22"/>
      <c r="I246" s="29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60"/>
      <c r="Z246" s="160"/>
      <c r="AA246" s="160"/>
      <c r="AB246" s="160"/>
      <c r="AC246" s="160"/>
      <c r="AD246" s="160"/>
      <c r="AE246" s="160"/>
      <c r="AF246" s="160"/>
      <c r="AG246" s="160"/>
      <c r="AH246" s="160"/>
      <c r="AI246" s="160"/>
      <c r="AJ246" s="160"/>
      <c r="AK246" s="160"/>
      <c r="AL246" s="160"/>
      <c r="AM246" s="160"/>
      <c r="AN246" s="160"/>
      <c r="AO246" s="160"/>
      <c r="AP246" s="160"/>
      <c r="AQ246" s="160"/>
      <c r="AR246" s="160"/>
      <c r="AS246" s="160"/>
      <c r="AT246" s="160"/>
      <c r="AU246" s="160"/>
      <c r="AV246" s="160"/>
      <c r="AW246" s="160"/>
      <c r="AX246" s="160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</row>
    <row r="247" spans="1:111" s="15" customFormat="1" ht="21" customHeight="1">
      <c r="A247" s="35"/>
      <c r="B247" s="36"/>
      <c r="C247" s="36"/>
      <c r="D247" s="36" t="s">
        <v>26</v>
      </c>
      <c r="E247" s="36"/>
      <c r="F247" s="37"/>
      <c r="G247" s="38"/>
      <c r="H247" s="38">
        <f>H17+H8</f>
        <v>0</v>
      </c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  <c r="CS247" s="14"/>
      <c r="CT247" s="14"/>
      <c r="CU247" s="14"/>
      <c r="CV247" s="14"/>
      <c r="CW247" s="14"/>
      <c r="CX247" s="14"/>
      <c r="CY247" s="14"/>
      <c r="CZ247" s="14"/>
      <c r="DA247" s="14"/>
      <c r="DB247" s="14"/>
      <c r="DC247" s="14"/>
      <c r="DD247" s="14"/>
      <c r="DE247" s="14"/>
      <c r="DF247" s="14"/>
      <c r="DG247" s="14"/>
    </row>
    <row r="248" spans="1:111" ht="12" customHeight="1">
      <c r="J248" s="44"/>
    </row>
    <row r="249" spans="1:111" s="15" customFormat="1" ht="13.5" customHeight="1">
      <c r="A249" s="186" t="s">
        <v>27</v>
      </c>
      <c r="B249" s="187"/>
      <c r="C249" s="188"/>
      <c r="D249" s="46" t="s">
        <v>175</v>
      </c>
      <c r="E249" s="47"/>
      <c r="F249" s="48"/>
      <c r="G249" s="49"/>
      <c r="H249" s="50">
        <f>H247</f>
        <v>0</v>
      </c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  <c r="CS249" s="14"/>
      <c r="CT249" s="14"/>
      <c r="CU249" s="14"/>
      <c r="CV249" s="14"/>
      <c r="CW249" s="14"/>
      <c r="CX249" s="14"/>
      <c r="CY249" s="14"/>
      <c r="CZ249" s="14"/>
      <c r="DA249" s="14"/>
      <c r="DB249" s="14"/>
      <c r="DC249" s="14"/>
      <c r="DD249" s="14"/>
      <c r="DE249" s="14"/>
      <c r="DF249" s="14"/>
      <c r="DG249" s="14"/>
    </row>
    <row r="250" spans="1:111" s="15" customFormat="1" ht="13.5" customHeight="1">
      <c r="A250" s="51"/>
      <c r="B250" s="52"/>
      <c r="C250" s="52"/>
      <c r="D250" s="53"/>
      <c r="E250" s="54"/>
      <c r="F250" s="55"/>
      <c r="G250" s="56"/>
      <c r="H250" s="57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  <c r="CS250" s="14"/>
      <c r="CT250" s="14"/>
      <c r="CU250" s="14"/>
      <c r="CV250" s="14"/>
      <c r="CW250" s="14"/>
      <c r="CX250" s="14"/>
      <c r="CY250" s="14"/>
      <c r="CZ250" s="14"/>
      <c r="DA250" s="14"/>
      <c r="DB250" s="14"/>
      <c r="DC250" s="14"/>
      <c r="DD250" s="14"/>
      <c r="DE250" s="14"/>
      <c r="DF250" s="14"/>
      <c r="DG250" s="14"/>
    </row>
    <row r="251" spans="1:111" s="59" customFormat="1" ht="11.25">
      <c r="A251" s="58" t="s">
        <v>28</v>
      </c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  <c r="AD251" s="58"/>
      <c r="AE251" s="58"/>
      <c r="AF251" s="58"/>
      <c r="AG251" s="58"/>
      <c r="AH251" s="58"/>
      <c r="AI251" s="58"/>
      <c r="AJ251" s="58"/>
      <c r="AK251" s="58"/>
      <c r="AL251" s="58"/>
      <c r="AM251" s="58"/>
      <c r="AN251" s="58"/>
      <c r="AO251" s="58"/>
      <c r="AP251" s="58"/>
      <c r="AQ251" s="58"/>
      <c r="AR251" s="58"/>
      <c r="AS251" s="58"/>
      <c r="AT251" s="58"/>
      <c r="AU251" s="58"/>
      <c r="AV251" s="58"/>
      <c r="AW251" s="58"/>
      <c r="AX251" s="58"/>
      <c r="AY251" s="58"/>
      <c r="AZ251" s="58"/>
      <c r="BA251" s="58"/>
      <c r="BB251" s="58"/>
      <c r="BC251" s="58"/>
      <c r="BD251" s="58"/>
      <c r="BE251" s="58"/>
      <c r="BF251" s="58"/>
      <c r="BG251" s="58"/>
      <c r="BH251" s="58"/>
      <c r="BI251" s="58"/>
      <c r="BJ251" s="58"/>
      <c r="BK251" s="58"/>
      <c r="BL251" s="58"/>
      <c r="BM251" s="58"/>
      <c r="BN251" s="58"/>
      <c r="BO251" s="58"/>
      <c r="BP251" s="58"/>
      <c r="BQ251" s="58"/>
      <c r="BR251" s="58"/>
      <c r="BS251" s="58"/>
      <c r="BT251" s="58"/>
      <c r="BU251" s="58"/>
      <c r="BV251" s="58"/>
      <c r="BW251" s="58"/>
      <c r="BX251" s="58"/>
      <c r="BY251" s="58"/>
      <c r="BZ251" s="58"/>
      <c r="CA251" s="58"/>
      <c r="CB251" s="58"/>
      <c r="CC251" s="58"/>
      <c r="CD251" s="58"/>
      <c r="CE251" s="58"/>
      <c r="CF251" s="58"/>
      <c r="CG251" s="58"/>
      <c r="CH251" s="58"/>
      <c r="CI251" s="58"/>
      <c r="CJ251" s="58"/>
      <c r="CK251" s="58"/>
      <c r="CL251" s="58"/>
      <c r="CM251" s="58"/>
      <c r="CN251" s="58"/>
      <c r="CO251" s="58"/>
      <c r="CP251" s="58"/>
      <c r="CQ251" s="58"/>
      <c r="CR251" s="58"/>
      <c r="CS251" s="58"/>
      <c r="CT251" s="58"/>
      <c r="CU251" s="58"/>
      <c r="CV251" s="58"/>
      <c r="CW251" s="58"/>
      <c r="CX251" s="58"/>
      <c r="CY251" s="58"/>
      <c r="CZ251" s="58"/>
      <c r="DA251" s="58"/>
      <c r="DB251" s="58"/>
      <c r="DC251" s="58"/>
      <c r="DD251" s="58"/>
      <c r="DE251" s="58"/>
      <c r="DF251" s="58"/>
      <c r="DG251" s="58"/>
    </row>
    <row r="252" spans="1:111" s="59" customFormat="1" ht="23.45" customHeight="1">
      <c r="A252" s="180" t="s">
        <v>29</v>
      </c>
      <c r="B252" s="189"/>
      <c r="C252" s="189"/>
      <c r="D252" s="189"/>
      <c r="E252" s="189"/>
      <c r="F252" s="189"/>
      <c r="G252" s="189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  <c r="AD252" s="58"/>
      <c r="AE252" s="58"/>
      <c r="AF252" s="58"/>
      <c r="AG252" s="58"/>
      <c r="AH252" s="58"/>
      <c r="AI252" s="58"/>
      <c r="AJ252" s="58"/>
      <c r="AK252" s="58"/>
      <c r="AL252" s="58"/>
      <c r="AM252" s="58"/>
      <c r="AN252" s="58"/>
      <c r="AO252" s="58"/>
      <c r="AP252" s="58"/>
      <c r="AQ252" s="58"/>
      <c r="AR252" s="58"/>
      <c r="AS252" s="58"/>
      <c r="AT252" s="58"/>
      <c r="AU252" s="58"/>
      <c r="AV252" s="58"/>
      <c r="AW252" s="58"/>
      <c r="AX252" s="58"/>
      <c r="AY252" s="58"/>
      <c r="AZ252" s="58"/>
      <c r="BA252" s="58"/>
      <c r="BB252" s="58"/>
      <c r="BC252" s="58"/>
      <c r="BD252" s="58"/>
      <c r="BE252" s="58"/>
      <c r="BF252" s="58"/>
      <c r="BG252" s="58"/>
      <c r="BH252" s="58"/>
      <c r="BI252" s="58"/>
      <c r="BJ252" s="58"/>
      <c r="BK252" s="58"/>
      <c r="BL252" s="58"/>
      <c r="BM252" s="58"/>
      <c r="BN252" s="58"/>
      <c r="BO252" s="58"/>
      <c r="BP252" s="58"/>
      <c r="BQ252" s="58"/>
      <c r="BR252" s="58"/>
      <c r="BS252" s="58"/>
      <c r="BT252" s="58"/>
      <c r="BU252" s="58"/>
      <c r="BV252" s="58"/>
      <c r="BW252" s="58"/>
      <c r="BX252" s="58"/>
      <c r="BY252" s="58"/>
      <c r="BZ252" s="58"/>
      <c r="CA252" s="58"/>
      <c r="CB252" s="58"/>
      <c r="CC252" s="58"/>
      <c r="CD252" s="58"/>
      <c r="CE252" s="58"/>
      <c r="CF252" s="58"/>
      <c r="CG252" s="58"/>
      <c r="CH252" s="58"/>
      <c r="CI252" s="58"/>
      <c r="CJ252" s="58"/>
      <c r="CK252" s="58"/>
      <c r="CL252" s="58"/>
      <c r="CM252" s="58"/>
      <c r="CN252" s="58"/>
      <c r="CO252" s="58"/>
      <c r="CP252" s="58"/>
      <c r="CQ252" s="58"/>
      <c r="CR252" s="58"/>
      <c r="CS252" s="58"/>
      <c r="CT252" s="58"/>
      <c r="CU252" s="58"/>
      <c r="CV252" s="58"/>
      <c r="CW252" s="58"/>
      <c r="CX252" s="58"/>
      <c r="CY252" s="58"/>
      <c r="CZ252" s="58"/>
      <c r="DA252" s="58"/>
      <c r="DB252" s="58"/>
      <c r="DC252" s="58"/>
      <c r="DD252" s="58"/>
      <c r="DE252" s="58"/>
      <c r="DF252" s="58"/>
      <c r="DG252" s="58"/>
    </row>
    <row r="253" spans="1:111" s="59" customFormat="1" ht="93.75" customHeight="1">
      <c r="A253" s="180" t="s">
        <v>30</v>
      </c>
      <c r="B253" s="189"/>
      <c r="C253" s="189"/>
      <c r="D253" s="189"/>
      <c r="E253" s="189"/>
      <c r="F253" s="189"/>
      <c r="G253" s="189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  <c r="AD253" s="58"/>
      <c r="AE253" s="58"/>
      <c r="AF253" s="58"/>
      <c r="AG253" s="58"/>
      <c r="AH253" s="58"/>
      <c r="AI253" s="58"/>
      <c r="AJ253" s="58"/>
      <c r="AK253" s="58"/>
      <c r="AL253" s="58"/>
      <c r="AM253" s="58"/>
      <c r="AN253" s="58"/>
      <c r="AO253" s="58"/>
      <c r="AP253" s="58"/>
      <c r="AQ253" s="58"/>
      <c r="AR253" s="58"/>
      <c r="AS253" s="58"/>
      <c r="AT253" s="58"/>
      <c r="AU253" s="58"/>
      <c r="AV253" s="58"/>
      <c r="AW253" s="58"/>
      <c r="AX253" s="58"/>
      <c r="AY253" s="58"/>
      <c r="AZ253" s="58"/>
      <c r="BA253" s="58"/>
      <c r="BB253" s="58"/>
      <c r="BC253" s="58"/>
      <c r="BD253" s="58"/>
      <c r="BE253" s="58"/>
      <c r="BF253" s="58"/>
      <c r="BG253" s="58"/>
      <c r="BH253" s="58"/>
      <c r="BI253" s="58"/>
      <c r="BJ253" s="58"/>
      <c r="BK253" s="58"/>
      <c r="BL253" s="58"/>
      <c r="BM253" s="58"/>
      <c r="BN253" s="58"/>
      <c r="BO253" s="58"/>
      <c r="BP253" s="58"/>
      <c r="BQ253" s="58"/>
      <c r="BR253" s="58"/>
      <c r="BS253" s="58"/>
      <c r="BT253" s="58"/>
      <c r="BU253" s="58"/>
      <c r="BV253" s="58"/>
      <c r="BW253" s="58"/>
      <c r="BX253" s="58"/>
      <c r="BY253" s="58"/>
      <c r="BZ253" s="58"/>
      <c r="CA253" s="58"/>
      <c r="CB253" s="58"/>
      <c r="CC253" s="58"/>
      <c r="CD253" s="58"/>
      <c r="CE253" s="58"/>
      <c r="CF253" s="58"/>
      <c r="CG253" s="58"/>
      <c r="CH253" s="58"/>
      <c r="CI253" s="58"/>
      <c r="CJ253" s="58"/>
      <c r="CK253" s="58"/>
      <c r="CL253" s="58"/>
      <c r="CM253" s="58"/>
      <c r="CN253" s="58"/>
      <c r="CO253" s="58"/>
      <c r="CP253" s="58"/>
      <c r="CQ253" s="58"/>
      <c r="CR253" s="58"/>
      <c r="CS253" s="58"/>
      <c r="CT253" s="58"/>
      <c r="CU253" s="58"/>
      <c r="CV253" s="58"/>
      <c r="CW253" s="58"/>
      <c r="CX253" s="58"/>
      <c r="CY253" s="58"/>
      <c r="CZ253" s="58"/>
      <c r="DA253" s="58"/>
      <c r="DB253" s="58"/>
      <c r="DC253" s="58"/>
      <c r="DD253" s="58"/>
      <c r="DE253" s="58"/>
      <c r="DF253" s="58"/>
      <c r="DG253" s="58"/>
    </row>
    <row r="254" spans="1:111" s="63" customFormat="1" ht="13.5" customHeight="1">
      <c r="A254" s="180" t="s">
        <v>31</v>
      </c>
      <c r="B254" s="181"/>
      <c r="C254" s="181"/>
      <c r="D254" s="181"/>
      <c r="E254" s="181"/>
      <c r="F254" s="181"/>
      <c r="G254" s="181"/>
      <c r="H254" s="60"/>
      <c r="I254" s="61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  <c r="AF254" s="62"/>
      <c r="AG254" s="62"/>
      <c r="AH254" s="62"/>
      <c r="AI254" s="62"/>
      <c r="AJ254" s="62"/>
      <c r="AK254" s="62"/>
      <c r="AL254" s="62"/>
      <c r="AM254" s="62"/>
      <c r="AN254" s="62"/>
      <c r="AO254" s="62"/>
      <c r="AP254" s="62"/>
      <c r="AQ254" s="62"/>
      <c r="AR254" s="62"/>
      <c r="AS254" s="62"/>
      <c r="AT254" s="62"/>
      <c r="AU254" s="62"/>
      <c r="AV254" s="62"/>
      <c r="AW254" s="62"/>
      <c r="AX254" s="62"/>
      <c r="AY254" s="62"/>
      <c r="AZ254" s="62"/>
      <c r="BA254" s="62"/>
      <c r="BB254" s="62"/>
      <c r="BC254" s="62"/>
      <c r="BD254" s="62"/>
      <c r="BE254" s="62"/>
      <c r="BF254" s="62"/>
      <c r="BG254" s="62"/>
      <c r="BH254" s="62"/>
      <c r="BI254" s="62"/>
      <c r="BJ254" s="62"/>
      <c r="BK254" s="62"/>
      <c r="BL254" s="62"/>
      <c r="BM254" s="62"/>
      <c r="BN254" s="62"/>
      <c r="BO254" s="62"/>
      <c r="BP254" s="62"/>
      <c r="BQ254" s="62"/>
      <c r="BR254" s="62"/>
      <c r="BS254" s="62"/>
      <c r="BT254" s="62"/>
      <c r="BU254" s="62"/>
      <c r="BV254" s="62"/>
      <c r="BW254" s="62"/>
      <c r="BX254" s="62"/>
      <c r="BY254" s="62"/>
      <c r="BZ254" s="62"/>
      <c r="CA254" s="62"/>
      <c r="CB254" s="62"/>
      <c r="CC254" s="62"/>
      <c r="CD254" s="62"/>
      <c r="CE254" s="62"/>
      <c r="CF254" s="62"/>
      <c r="CG254" s="62"/>
      <c r="CH254" s="62"/>
      <c r="CI254" s="62"/>
      <c r="CJ254" s="62"/>
      <c r="CK254" s="62"/>
      <c r="CL254" s="62"/>
      <c r="CM254" s="62"/>
      <c r="CN254" s="62"/>
      <c r="CO254" s="62"/>
      <c r="CP254" s="62"/>
      <c r="CQ254" s="62"/>
      <c r="CR254" s="62"/>
      <c r="CS254" s="62"/>
      <c r="CT254" s="62"/>
      <c r="CU254" s="62"/>
      <c r="CV254" s="62"/>
      <c r="CW254" s="62"/>
      <c r="CX254" s="62"/>
      <c r="CY254" s="62"/>
      <c r="CZ254" s="62"/>
      <c r="DA254" s="62"/>
      <c r="DB254" s="62"/>
      <c r="DC254" s="62"/>
      <c r="DD254" s="62"/>
      <c r="DE254" s="62"/>
      <c r="DF254" s="62"/>
      <c r="DG254" s="62"/>
    </row>
    <row r="255" spans="1:111" s="63" customFormat="1" ht="13.5" customHeight="1">
      <c r="A255" s="180" t="s">
        <v>32</v>
      </c>
      <c r="B255" s="181"/>
      <c r="C255" s="181"/>
      <c r="D255" s="181"/>
      <c r="E255" s="181"/>
      <c r="F255" s="181"/>
      <c r="G255" s="181"/>
      <c r="H255" s="60"/>
      <c r="I255" s="61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  <c r="Z255" s="62"/>
      <c r="AA255" s="62"/>
      <c r="AB255" s="62"/>
      <c r="AC255" s="62"/>
      <c r="AD255" s="62"/>
      <c r="AE255" s="62"/>
      <c r="AF255" s="62"/>
      <c r="AG255" s="62"/>
      <c r="AH255" s="62"/>
      <c r="AI255" s="62"/>
      <c r="AJ255" s="62"/>
      <c r="AK255" s="62"/>
      <c r="AL255" s="62"/>
      <c r="AM255" s="62"/>
      <c r="AN255" s="62"/>
      <c r="AO255" s="62"/>
      <c r="AP255" s="62"/>
      <c r="AQ255" s="62"/>
      <c r="AR255" s="62"/>
      <c r="AS255" s="62"/>
      <c r="AT255" s="62"/>
      <c r="AU255" s="62"/>
      <c r="AV255" s="62"/>
      <c r="AW255" s="62"/>
      <c r="AX255" s="62"/>
      <c r="AY255" s="62"/>
      <c r="AZ255" s="62"/>
      <c r="BA255" s="62"/>
      <c r="BB255" s="62"/>
      <c r="BC255" s="62"/>
      <c r="BD255" s="62"/>
      <c r="BE255" s="62"/>
      <c r="BF255" s="62"/>
      <c r="BG255" s="62"/>
      <c r="BH255" s="62"/>
      <c r="BI255" s="62"/>
      <c r="BJ255" s="62"/>
      <c r="BK255" s="62"/>
      <c r="BL255" s="62"/>
      <c r="BM255" s="62"/>
      <c r="BN255" s="62"/>
      <c r="BO255" s="62"/>
      <c r="BP255" s="62"/>
      <c r="BQ255" s="62"/>
      <c r="BR255" s="62"/>
      <c r="BS255" s="62"/>
      <c r="BT255" s="62"/>
      <c r="BU255" s="62"/>
      <c r="BV255" s="62"/>
      <c r="BW255" s="62"/>
      <c r="BX255" s="62"/>
      <c r="BY255" s="62"/>
      <c r="BZ255" s="62"/>
      <c r="CA255" s="62"/>
      <c r="CB255" s="62"/>
      <c r="CC255" s="62"/>
      <c r="CD255" s="62"/>
      <c r="CE255" s="62"/>
      <c r="CF255" s="62"/>
      <c r="CG255" s="62"/>
      <c r="CH255" s="62"/>
      <c r="CI255" s="62"/>
      <c r="CJ255" s="62"/>
      <c r="CK255" s="62"/>
      <c r="CL255" s="62"/>
      <c r="CM255" s="62"/>
      <c r="CN255" s="62"/>
      <c r="CO255" s="62"/>
      <c r="CP255" s="62"/>
      <c r="CQ255" s="62"/>
      <c r="CR255" s="62"/>
      <c r="CS255" s="62"/>
      <c r="CT255" s="62"/>
      <c r="CU255" s="62"/>
      <c r="CV255" s="62"/>
      <c r="CW255" s="62"/>
      <c r="CX255" s="62"/>
      <c r="CY255" s="62"/>
      <c r="CZ255" s="62"/>
      <c r="DA255" s="62"/>
      <c r="DB255" s="62"/>
      <c r="DC255" s="62"/>
      <c r="DD255" s="62"/>
      <c r="DE255" s="62"/>
      <c r="DF255" s="62"/>
      <c r="DG255" s="62"/>
    </row>
    <row r="256" spans="1:111" s="63" customFormat="1" ht="13.5" customHeight="1">
      <c r="A256" s="161"/>
      <c r="B256" s="162"/>
      <c r="C256" s="162"/>
      <c r="D256" s="162"/>
      <c r="E256" s="162"/>
      <c r="F256" s="162"/>
      <c r="G256" s="162"/>
      <c r="H256" s="60"/>
      <c r="I256" s="61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  <c r="Z256" s="62"/>
      <c r="AA256" s="62"/>
      <c r="AB256" s="62"/>
      <c r="AC256" s="62"/>
      <c r="AD256" s="62"/>
      <c r="AE256" s="62"/>
      <c r="AF256" s="62"/>
      <c r="AG256" s="62"/>
      <c r="AH256" s="62"/>
      <c r="AI256" s="62"/>
      <c r="AJ256" s="62"/>
      <c r="AK256" s="62"/>
      <c r="AL256" s="62"/>
      <c r="AM256" s="62"/>
      <c r="AN256" s="62"/>
      <c r="AO256" s="62"/>
      <c r="AP256" s="62"/>
      <c r="AQ256" s="62"/>
      <c r="AR256" s="62"/>
      <c r="AS256" s="62"/>
      <c r="AT256" s="62"/>
      <c r="AU256" s="62"/>
      <c r="AV256" s="62"/>
      <c r="AW256" s="62"/>
      <c r="AX256" s="62"/>
      <c r="AY256" s="62"/>
      <c r="AZ256" s="62"/>
      <c r="BA256" s="62"/>
      <c r="BB256" s="62"/>
      <c r="BC256" s="62"/>
      <c r="BD256" s="62"/>
      <c r="BE256" s="62"/>
      <c r="BF256" s="62"/>
      <c r="BG256" s="62"/>
      <c r="BH256" s="62"/>
      <c r="BI256" s="62"/>
      <c r="BJ256" s="62"/>
      <c r="BK256" s="62"/>
      <c r="BL256" s="62"/>
      <c r="BM256" s="62"/>
      <c r="BN256" s="62"/>
      <c r="BO256" s="62"/>
      <c r="BP256" s="62"/>
      <c r="BQ256" s="62"/>
      <c r="BR256" s="62"/>
      <c r="BS256" s="62"/>
      <c r="BT256" s="62"/>
      <c r="BU256" s="62"/>
      <c r="BV256" s="62"/>
      <c r="BW256" s="62"/>
      <c r="BX256" s="62"/>
      <c r="BY256" s="62"/>
      <c r="BZ256" s="62"/>
      <c r="CA256" s="62"/>
      <c r="CB256" s="62"/>
      <c r="CC256" s="62"/>
      <c r="CD256" s="62"/>
      <c r="CE256" s="62"/>
      <c r="CF256" s="62"/>
      <c r="CG256" s="62"/>
      <c r="CH256" s="62"/>
      <c r="CI256" s="62"/>
      <c r="CJ256" s="62"/>
      <c r="CK256" s="62"/>
      <c r="CL256" s="62"/>
      <c r="CM256" s="62"/>
      <c r="CN256" s="62"/>
      <c r="CO256" s="62"/>
      <c r="CP256" s="62"/>
      <c r="CQ256" s="62"/>
      <c r="CR256" s="62"/>
      <c r="CS256" s="62"/>
      <c r="CT256" s="62"/>
      <c r="CU256" s="62"/>
      <c r="CV256" s="62"/>
      <c r="CW256" s="62"/>
      <c r="CX256" s="62"/>
      <c r="CY256" s="62"/>
      <c r="CZ256" s="62"/>
      <c r="DA256" s="62"/>
      <c r="DB256" s="62"/>
      <c r="DC256" s="62"/>
      <c r="DD256" s="62"/>
      <c r="DE256" s="62"/>
      <c r="DF256" s="62"/>
      <c r="DG256" s="62"/>
    </row>
  </sheetData>
  <mergeCells count="7">
    <mergeCell ref="A254:G254"/>
    <mergeCell ref="A255:G255"/>
    <mergeCell ref="A2:I2"/>
    <mergeCell ref="A3:D3"/>
    <mergeCell ref="A249:C249"/>
    <mergeCell ref="A252:G252"/>
    <mergeCell ref="A253:G253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02-D.1.4.4. VYTÁPĚNÍ</vt:lpstr>
      <vt:lpstr>'02-D.1.4.4. VYTÁPĚNÍ'!Oblast_tisku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2021-01-25T13:02:30Z</cp:lastPrinted>
  <dcterms:created xsi:type="dcterms:W3CDTF">2020-12-15T06:51:00Z</dcterms:created>
  <dcterms:modified xsi:type="dcterms:W3CDTF">2021-01-25T13:02:41Z</dcterms:modified>
</cp:coreProperties>
</file>